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755" activeTab="0"/>
  </bookViews>
  <sheets>
    <sheet name="Stavba" sheetId="1" r:id="rId1"/>
    <sheet name="1 1 KL" sheetId="2" r:id="rId2"/>
    <sheet name="1 1 Rek" sheetId="3" r:id="rId3"/>
    <sheet name="1 1 Pol" sheetId="4" r:id="rId4"/>
    <sheet name="2 1 KL" sheetId="5" r:id="rId5"/>
    <sheet name="2 1 Rek" sheetId="6" r:id="rId6"/>
    <sheet name="2 1 Pol" sheetId="7" r:id="rId7"/>
    <sheet name="3 1 KL" sheetId="8" r:id="rId8"/>
    <sheet name="3 1 Rek" sheetId="9" r:id="rId9"/>
    <sheet name="3 1 Pol" sheetId="10" r:id="rId10"/>
  </sheet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'1 1 Pol'!$1:$6</definedName>
    <definedName name="_xlnm.Print_Titles" localSheetId="2">'1 1 Rek'!$1:$6</definedName>
    <definedName name="_xlnm.Print_Titles" localSheetId="6">'2 1 Pol'!$1:$6</definedName>
    <definedName name="_xlnm.Print_Titles" localSheetId="5">'2 1 Rek'!$1:$6</definedName>
    <definedName name="_xlnm.Print_Titles" localSheetId="9">'3 1 Pol'!$1:$6</definedName>
    <definedName name="_xlnm.Print_Titles" localSheetId="8">'3 1 Rek'!$1:$6</definedName>
    <definedName name="Objednatel" localSheetId="0">'Stavba'!$D$11</definedName>
    <definedName name="Objekt" localSheetId="0">'Stavba'!$B$29</definedName>
    <definedName name="_xlnm.Print_Area" localSheetId="1">'1 1 KL'!$A$1:$G$45</definedName>
    <definedName name="_xlnm.Print_Area" localSheetId="3">'1 1 Pol'!$A$1:$K$1286</definedName>
    <definedName name="_xlnm.Print_Area" localSheetId="2">'1 1 Rek'!$A$1:$I$36</definedName>
    <definedName name="_xlnm.Print_Area" localSheetId="4">'2 1 KL'!$A$1:$G$45</definedName>
    <definedName name="_xlnm.Print_Area" localSheetId="6">'2 1 Pol'!$A$1:$K$17</definedName>
    <definedName name="_xlnm.Print_Area" localSheetId="5">'2 1 Rek'!$A$1:$I$14</definedName>
    <definedName name="_xlnm.Print_Area" localSheetId="7">'3 1 KL'!$A$1:$G$45</definedName>
    <definedName name="_xlnm.Print_Area" localSheetId="9">'3 1 Pol'!$A$1:$K$9</definedName>
    <definedName name="_xlnm.Print_Area" localSheetId="8">'3 1 Rek'!$A$1:$I$14</definedName>
    <definedName name="_xlnm.Print_Area" localSheetId="0">'Stavba'!$B$1:$J$86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'1 1 Pol'!#REF!</definedName>
    <definedName name="solver_opt" localSheetId="6" hidden="1">'2 1 Pol'!#REF!</definedName>
    <definedName name="solver_opt" localSheetId="9" hidden="1">'3 1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'Stavba'!$F$75:$J$75</definedName>
    <definedName name="StavbaCelkem" localSheetId="0">'Stavba'!$H$33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<sst xmlns="http://schemas.openxmlformats.org/spreadsheetml/2006/main" count="3208" uniqueCount="1156">
  <si>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</si>
  <si>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</si>
  <si>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</si>
  <si>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</si>
  <si>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</si>
  <si>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</si>
  <si>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</si>
  <si>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</si>
  <si>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</si>
  <si>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</si>
  <si>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</si>
  <si>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</si>
  <si>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</si>
  <si>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</si>
  <si>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</si>
  <si>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</si>
  <si>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</si>
  <si>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</si>
  <si>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</si>
  <si>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</si>
  <si>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</si>
  <si>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</si>
  <si>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</si>
  <si>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</si>
  <si>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</si>
  <si>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</si>
  <si>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</si>
  <si>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</si>
  <si>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</si>
  <si>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</si>
  <si>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</si>
  <si>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</si>
  <si>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</si>
  <si>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</si>
  <si>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</si>
  <si>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</si>
  <si>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</si>
  <si>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</si>
  <si>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</si>
  <si>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</si>
  <si>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</si>
  <si>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</si>
  <si>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</si>
  <si>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</si>
  <si>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</si>
  <si>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</si>
  <si>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</si>
  <si>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</si>
  <si>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</si>
  <si>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</si>
  <si>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</si>
  <si>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</si>
  <si>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</si>
  <si>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</si>
  <si>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</si>
  <si>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</si>
  <si>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</si>
  <si>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</si>
  <si>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</si>
  <si>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</si>
  <si>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</si>
  <si>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</si>
  <si>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</si>
  <si>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</si>
  <si>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</si>
  <si>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</si>
  <si>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</si>
  <si>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</si>
  <si>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</si>
  <si>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</si>
  <si>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</si>
  <si>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</si>
  <si>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</si>
  <si>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</si>
  <si>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</si>
  <si>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</si>
  <si>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</si>
  <si>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</si>
  <si>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</si>
  <si>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</si>
  <si>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</si>
  <si>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</si>
  <si>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</si>
  <si>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</si>
  <si>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</si>
  <si>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</si>
  <si>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</si>
  <si>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</si>
  <si>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</si>
  <si>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</si>
  <si>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</si>
  <si>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</si>
  <si>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</si>
  <si>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</si>
  <si>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</si>
  <si>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</si>
  <si>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</si>
  <si>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</si>
  <si>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</si>
  <si>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</si>
  <si>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</si>
  <si>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1017</t>
  </si>
  <si>
    <t>Snížení energetické náročnosti  ZŠ Velký Osek</t>
  </si>
  <si>
    <t>1017 Snížení energetické náročnosti  ZŠ Velký Osek</t>
  </si>
  <si>
    <t>Architektonicko - stavební řešení</t>
  </si>
  <si>
    <t>1 Architektonicko - stavební řešení</t>
  </si>
  <si>
    <t>Stavební řešení</t>
  </si>
  <si>
    <t>1 Zemní práce</t>
  </si>
  <si>
    <t>139601103R00</t>
  </si>
  <si>
    <t xml:space="preserve">Ruční výkop jam, rýh a šachet v hornině tř. 4 </t>
  </si>
  <si>
    <t>m3</t>
  </si>
  <si>
    <t>okap chodníček okolo budovy:(3,44+0,64+0,5+12,89+24,58+7+19)*0,6*0,25</t>
  </si>
  <si>
    <t>(2,94+6,12+0,8+6,82+11,07+7,61+0,75)*0,6*0,25</t>
  </si>
  <si>
    <t>(11,33+0,8+11,995+2,5+2,2)*0,6*0,25</t>
  </si>
  <si>
    <t>(7,75+0,75+15,29+0,75+7,74+13,48)*0,6*0,25</t>
  </si>
  <si>
    <t>162601102R00</t>
  </si>
  <si>
    <t xml:space="preserve">Vodorovné přemístění výkopku z hor.1-4 do 5000 m </t>
  </si>
  <si>
    <t>171201201R00</t>
  </si>
  <si>
    <t xml:space="preserve">Uložení sypaniny na skl.-modelace na výšku přes 2m </t>
  </si>
  <si>
    <t>199000002R00</t>
  </si>
  <si>
    <t xml:space="preserve">Poplatek za skládku horniny 1- 4 </t>
  </si>
  <si>
    <t>181050010RA0</t>
  </si>
  <si>
    <t xml:space="preserve">Terénní modelace </t>
  </si>
  <si>
    <t>m2</t>
  </si>
  <si>
    <t>okap chodníček okolo budovy:(3,44+0,64+0,5+12,89+24,58+7+19)*0,2</t>
  </si>
  <si>
    <t>(2,94+6,12+0,8+6,82+11,07+7,61+0,75)*0,2</t>
  </si>
  <si>
    <t>(11,33+0,8+11,995+2,5+2,2)*0,2</t>
  </si>
  <si>
    <t>(7,75+0,75+15,29+0,75+7,74+13,48)*0,2</t>
  </si>
  <si>
    <t>3</t>
  </si>
  <si>
    <t>Svislé a kompletní konstrukce</t>
  </si>
  <si>
    <t>3 Svislé a kompletní konstrukce</t>
  </si>
  <si>
    <t>311271170R00</t>
  </si>
  <si>
    <t>Dozdívky z tvárnic porobetonových hladkých tl. 30 cm</t>
  </si>
  <si>
    <t xml:space="preserve"> m2</t>
  </si>
  <si>
    <t>2.NP - W15:1,08*1,58</t>
  </si>
  <si>
    <t>342265133RV1</t>
  </si>
  <si>
    <t>R08:3,3*1,5*2</t>
  </si>
  <si>
    <t>lambda = 0,036 W/mK:</t>
  </si>
  <si>
    <t>342266110RA1</t>
  </si>
  <si>
    <t>Oprava SDK obkladu - bez nosné konstrukce desky standard tl. 12,5 mm , bez izolace</t>
  </si>
  <si>
    <t>chodba - po zatečení:2</t>
  </si>
  <si>
    <t>5</t>
  </si>
  <si>
    <t>Komunikace</t>
  </si>
  <si>
    <t>5 Komunikace</t>
  </si>
  <si>
    <t>564851111R00</t>
  </si>
  <si>
    <t xml:space="preserve">Podklad ze štěrkodrti po zhutnění tloušťky 15 cm </t>
  </si>
  <si>
    <t>okap chodníček okolo budovy:(3,44+0,64+0,5+12,89+24,58+7+19)*0,6*0,15</t>
  </si>
  <si>
    <t>(2,94+6,12+0,8+6,82+11,07+7,61+0,75)*0,6*0,15</t>
  </si>
  <si>
    <t>(11,33+0,8+11,995+2,5+2,2)*0,6*0,15</t>
  </si>
  <si>
    <t>(7,75+0,75+15,29+0,75+7,74+13,48)*0,6*0,15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</si>
  <si>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</si>
  <si>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</si>
  <si>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</si>
  <si>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</si>
  <si>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</si>
  <si>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W11:2,7*0,9*10</t>
  </si>
  <si>
    <t>W17:2,7*0,9*12</t>
  </si>
  <si>
    <t>W18:2,7*3*12</t>
  </si>
  <si>
    <t>W20:3,05*1,5*1</t>
  </si>
  <si>
    <t>W21:3,05*0,6*2</t>
  </si>
  <si>
    <t>W26:0,9*0,4*13</t>
  </si>
  <si>
    <t>W28:3,05*2,25*1</t>
  </si>
  <si>
    <t>W32:0,6*0,9*14</t>
  </si>
  <si>
    <t>W33:0,8*1,35*1</t>
  </si>
  <si>
    <t>W35:0,56*1,35*1</t>
  </si>
  <si>
    <t>W38:0,53*1,74*2</t>
  </si>
  <si>
    <t>W40:3,05*2,5*1</t>
  </si>
  <si>
    <t>D01:1,8*2,45*2</t>
  </si>
  <si>
    <t>D02:2*3,6*1</t>
  </si>
  <si>
    <t>D03:1*3,6*2</t>
  </si>
  <si>
    <t>D05:1,8*2,1*1</t>
  </si>
  <si>
    <t>D07:1,47*2,2*1</t>
  </si>
  <si>
    <t>D09:1,3*2,1*3</t>
  </si>
  <si>
    <t>D10:1*2,05*1</t>
  </si>
  <si>
    <t>612401391RT2</t>
  </si>
  <si>
    <t>Omítka malých ploch vnitřních stěn do 1 m2 s použitím suché maltové směsi</t>
  </si>
  <si>
    <t>kus</t>
  </si>
  <si>
    <t>předpoklad, cena určující:20</t>
  </si>
  <si>
    <t>612425931R00</t>
  </si>
  <si>
    <t xml:space="preserve">Omítka vápenná vnitřního ostění - štuková </t>
  </si>
  <si>
    <t>W11:(2,70+0,9+0,9)*10*0,6</t>
  </si>
  <si>
    <t>W17:(2,7+0,9+0,9)*12*0,6</t>
  </si>
  <si>
    <t>W18:(2,7+3+3)*12*0,6</t>
  </si>
  <si>
    <t>W20:(3,05+1,5+1,51)*1*0,6</t>
  </si>
  <si>
    <t>W21:(3,05+0,6+0,6)*2*0,6</t>
  </si>
  <si>
    <t>W26:(0,9+0,4+0,4)*13*0,6</t>
  </si>
  <si>
    <t>W28:(3,05+2,25+2,25)*1*0,6</t>
  </si>
  <si>
    <t>W32:(0,6+0,9+0,9)*14*0,6</t>
  </si>
  <si>
    <t>W33:(0,8+1,35+1,35)*1*0,6</t>
  </si>
  <si>
    <t>W35:(0,56+1,35+1,35)*1*0,6</t>
  </si>
  <si>
    <t>W38:(0,53+1,74+1,74)*2*0,6</t>
  </si>
  <si>
    <t>W40:(3,05+2,5+2,5)*1*0,6</t>
  </si>
  <si>
    <t>D01:(1,8+2,45+2,45)*2*0,6</t>
  </si>
  <si>
    <t>D02:(2+3,6+3,6)*1*0,6</t>
  </si>
  <si>
    <t>D03:(1+3,6+3,6)*2*0,6</t>
  </si>
  <si>
    <t>D05:(1,8+2,1+2,1)*1*0,6</t>
  </si>
  <si>
    <t>D07:(1,47+2,2+2,2)*1*0,6</t>
  </si>
  <si>
    <t>D09:(1,3+2,1+2,1)*3*0,6</t>
  </si>
  <si>
    <t>D10:(1+2,05+2,05)*1*0,6</t>
  </si>
  <si>
    <t>62</t>
  </si>
  <si>
    <t>Úpravy povrchů vnější</t>
  </si>
  <si>
    <t>62 Úpravy povrchů vnější</t>
  </si>
  <si>
    <t>602011188RS1</t>
  </si>
  <si>
    <t>Omítka stěn tenkovrstvá silikonová tloušťka vrstvy 1,5 mm, včetně penetrace</t>
  </si>
  <si>
    <t>schodiště tělocvična:3*4,7*4</t>
  </si>
  <si>
    <t>J:(0,5+0,4)*2*4*2</t>
  </si>
  <si>
    <t>střecha atiky:60</t>
  </si>
  <si>
    <t>620991121R00</t>
  </si>
  <si>
    <t xml:space="preserve">Zakrývání výplní vnějších otvorů z lešení </t>
  </si>
  <si>
    <t>W01:1,68*2,58*58</t>
  </si>
  <si>
    <t>W02:1,08*1,58*45</t>
  </si>
  <si>
    <t>W03:0,38*1,08*12</t>
  </si>
  <si>
    <t>W04:2,75*2,2*3</t>
  </si>
  <si>
    <t>W05:1,08*1,08*2</t>
  </si>
  <si>
    <t>W06:0,78*1,58*24</t>
  </si>
  <si>
    <t>W07:0,68*1,58*6</t>
  </si>
  <si>
    <t>W08:0,53*1,74*2</t>
  </si>
  <si>
    <t>W09:1,68*3,08*4</t>
  </si>
  <si>
    <t>W10:0,9*0,9*28</t>
  </si>
  <si>
    <t>W12:0,48*0,88*2</t>
  </si>
  <si>
    <t>W13:0,48*1,08*4</t>
  </si>
  <si>
    <t>W14:1,28*1,48*2</t>
  </si>
  <si>
    <t>W16:1,08*1,08*1</t>
  </si>
  <si>
    <t>W19:1,5*1,8*19</t>
  </si>
  <si>
    <t>W22:1,38*0,68*10</t>
  </si>
  <si>
    <t>W23:0,48*0,68*4</t>
  </si>
  <si>
    <t>W24:1,08*0,68*10</t>
  </si>
  <si>
    <t>W25:0,78*0,68*4</t>
  </si>
  <si>
    <t>W27:0,88*2,08*1</t>
  </si>
  <si>
    <t>W29:0,9*2,5*1</t>
  </si>
  <si>
    <t>W30:1,28*1,98*2</t>
  </si>
  <si>
    <t>W31:1,08*1,98*2</t>
  </si>
  <si>
    <t>W34:1,68*2,2*31</t>
  </si>
  <si>
    <t>W36:2,75*2,58*2</t>
  </si>
  <si>
    <t>W37:1,08*1,48*2</t>
  </si>
  <si>
    <t>W39:2,75*2,58*1</t>
  </si>
  <si>
    <t>W41:0,78*1,4*65</t>
  </si>
  <si>
    <t>D04:3,3*3,2*1</t>
  </si>
  <si>
    <t>D06:1*2,1*2</t>
  </si>
  <si>
    <t>D08:0,9*2*1</t>
  </si>
  <si>
    <t>D12:1,77*2,1*1</t>
  </si>
  <si>
    <t>622300131R00</t>
  </si>
  <si>
    <t xml:space="preserve">Vyrovnání podkladu tmelem tl. do 5 mm </t>
  </si>
  <si>
    <t>sokl:48,285</t>
  </si>
  <si>
    <t>ZS:251,78</t>
  </si>
  <si>
    <t>ZS:102,5</t>
  </si>
  <si>
    <t>perimetr:12,69</t>
  </si>
  <si>
    <t>ZS:126,958</t>
  </si>
  <si>
    <t>ZS:1330,32</t>
  </si>
  <si>
    <t>ZS:1988,95</t>
  </si>
  <si>
    <t>ZS:355,65</t>
  </si>
  <si>
    <t>622311013R00</t>
  </si>
  <si>
    <t xml:space="preserve">Soklová lišta hliník KZS  tl. 120 mm </t>
  </si>
  <si>
    <t>m</t>
  </si>
  <si>
    <t>boky schodiště:6,8*2</t>
  </si>
  <si>
    <t>schodiště:(0,615+0,5)*2</t>
  </si>
  <si>
    <t>Z ze dvora:3,63</t>
  </si>
  <si>
    <t>Z+V ze dvora:(2,07*2)-1,77</t>
  </si>
  <si>
    <t>J ze dvora:14+11,7-2,8</t>
  </si>
  <si>
    <t>Z ze dvora:13,11-3,3</t>
  </si>
  <si>
    <t>S:18,99</t>
  </si>
  <si>
    <t>V:6,9</t>
  </si>
  <si>
    <t>S:24,58</t>
  </si>
  <si>
    <t>8*0,8</t>
  </si>
  <si>
    <t>V:14,57</t>
  </si>
  <si>
    <t>622311014R00</t>
  </si>
  <si>
    <t xml:space="preserve">Soklová lišta hliník KZS  tl. 140 mm </t>
  </si>
  <si>
    <t>Z:(7,74+0,75+15,29+0,75+7,75)</t>
  </si>
  <si>
    <t>S:13,48</t>
  </si>
  <si>
    <t>V ze dvora:12,61+2,2+0,8+3,41-1,47+3</t>
  </si>
  <si>
    <t>S ze dvora:11,3</t>
  </si>
  <si>
    <t>Z ze dvora:5,73</t>
  </si>
  <si>
    <t>S ze dvora:3,25</t>
  </si>
  <si>
    <t>Z ze dvora:2,15</t>
  </si>
  <si>
    <t>S ze dvora:5,83</t>
  </si>
  <si>
    <t>V ze dvora:2,15</t>
  </si>
  <si>
    <t>V ze dvora:5,73</t>
  </si>
  <si>
    <t>S ze dvora:11,72</t>
  </si>
  <si>
    <t>Z ze dvora:6,415</t>
  </si>
  <si>
    <t>V:19,43</t>
  </si>
  <si>
    <t>J:59,55+4+4</t>
  </si>
  <si>
    <t>11,2</t>
  </si>
  <si>
    <t>V:2,5*2</t>
  </si>
  <si>
    <t>622311522RU1</t>
  </si>
  <si>
    <t>ZS Etics, sokl, XPS tl. 100 mm s mozaikovou omítkou</t>
  </si>
  <si>
    <t>V ze dvora:4,8*0,3</t>
  </si>
  <si>
    <t>(3,2-1,27+0,8+2,8)*0,3</t>
  </si>
  <si>
    <t>boky schodiště:6,8*2*0,3</t>
  </si>
  <si>
    <t>schodiště:(1,2+0,5)*2*0,3</t>
  </si>
  <si>
    <t>Z+V ze dvora:(2,07+2,07-1,77)*0,3</t>
  </si>
  <si>
    <t>J ze dvora:(6,1+14)*0,3</t>
  </si>
  <si>
    <t>Z ze dvora:(13,11-3,3)*0,3</t>
  </si>
  <si>
    <t>S:18,99*0,3</t>
  </si>
  <si>
    <t>V:6,9*0,3</t>
  </si>
  <si>
    <t>S:24,58*0,3</t>
  </si>
  <si>
    <t>V:14,57*0,3</t>
  </si>
  <si>
    <t>J:(13+2,1)*0,3</t>
  </si>
  <si>
    <t>J:11,2*0,3</t>
  </si>
  <si>
    <t>5*2*0,3</t>
  </si>
  <si>
    <t>vyrovnání povrchu, bitumenová stěrka:</t>
  </si>
  <si>
    <t>lambda = 0,034 W/mK:</t>
  </si>
  <si>
    <t>hydrofobizační nátěr:</t>
  </si>
  <si>
    <t>Dle Etics včetně všech detailů:</t>
  </si>
  <si>
    <t>622311834RT3</t>
  </si>
  <si>
    <t>ZS Etics, fasáda, miner.desky PV 140 mm s omítkou Silikon</t>
  </si>
  <si>
    <t>Z:15,29*0,5*3</t>
  </si>
  <si>
    <t>(0,75+0,4)*0,5*3</t>
  </si>
  <si>
    <t>S:12,8*0,5*3</t>
  </si>
  <si>
    <t>V ze dvora:(5,3+3,41+3+11+10,1)*0,5</t>
  </si>
  <si>
    <t>(0,8+3,5)*0,5</t>
  </si>
  <si>
    <t>S ze dvora:(11,3+1,3)*0,5*3</t>
  </si>
  <si>
    <t>Z ze dvora:5,73*0,5*3</t>
  </si>
  <si>
    <t>S ze dvora:3,25*0,5*3</t>
  </si>
  <si>
    <t>Z ze dvora:2,15*0,5*2</t>
  </si>
  <si>
    <t>S ze dvora:5,83*0,5*3</t>
  </si>
  <si>
    <t>V ze dvora:2,15*0,5*2</t>
  </si>
  <si>
    <t>V ze dvora:5,73*0,5*3</t>
  </si>
  <si>
    <t>S ze dvora:(11,72+1,3)*0,5*3</t>
  </si>
  <si>
    <t>Z ze dvora:6,415*0,5*3</t>
  </si>
  <si>
    <t>V:10,4*0,5*3</t>
  </si>
  <si>
    <t>J:(59,55+59,55+59,55-11,2)*0,5</t>
  </si>
  <si>
    <t>V:2*0,5*2</t>
  </si>
  <si>
    <t>622311837R13</t>
  </si>
  <si>
    <t>ZS Etics, fasáda, miner.desky PV 240 mm s omítkou Silikon</t>
  </si>
  <si>
    <t>C02:3*3</t>
  </si>
  <si>
    <t>C01:11,5*5,5</t>
  </si>
  <si>
    <t>5,5*5,5</t>
  </si>
  <si>
    <t>622319512R00</t>
  </si>
  <si>
    <t>Izolace suterénu perimeter Etics tl. 100 mm, bez PÚ</t>
  </si>
  <si>
    <t>S:18,99*0,2</t>
  </si>
  <si>
    <t>V:6,9*0,2</t>
  </si>
  <si>
    <t>S:24,58*0,2</t>
  </si>
  <si>
    <t>J:13*0,2</t>
  </si>
  <si>
    <t>pod terénem chráněn geotextílií:</t>
  </si>
  <si>
    <t>lambda =0,034 W/mK:</t>
  </si>
  <si>
    <t>622319563R00</t>
  </si>
  <si>
    <t>Zateplovací systém Etics parapetní klín, XPS tl. 30 mm</t>
  </si>
  <si>
    <t>Z:1,68*10*0,27</t>
  </si>
  <si>
    <t>1,68*5*0,27</t>
  </si>
  <si>
    <t>S:1,68*4*0,27</t>
  </si>
  <si>
    <t>1,68*4*0,27</t>
  </si>
  <si>
    <t>V ze dvora:0,53*2*0,27</t>
  </si>
  <si>
    <t>0,8*1*0,27</t>
  </si>
  <si>
    <t>1,08*1*0,27</t>
  </si>
  <si>
    <t>0,53*2*0,27</t>
  </si>
  <si>
    <t>0,88*1*0,27</t>
  </si>
  <si>
    <t>1,08*7*0,27</t>
  </si>
  <si>
    <t>S ze dvora:1,08*15*0,27</t>
  </si>
  <si>
    <t>0,38*6*0,27</t>
  </si>
  <si>
    <t>Z ze dvora:0,75*6*0,27</t>
  </si>
  <si>
    <t>0,68*3*0,27</t>
  </si>
  <si>
    <t>S ze dvora:0,78*6*0,27</t>
  </si>
  <si>
    <t>Z ze dvora:(1,08+1,08+1,08)*0,27</t>
  </si>
  <si>
    <t>S ze dvora:1,28*2*0,27</t>
  </si>
  <si>
    <t>1,28*2*0,27</t>
  </si>
  <si>
    <t>V ze dvora:(1,08+1,08+1,08)*0,27</t>
  </si>
  <si>
    <t>V ze dvora:0,75*6*0,27</t>
  </si>
  <si>
    <t>Z ze dvora:1,08*7*0,27</t>
  </si>
  <si>
    <t>Z ze dvora:0,9*3*0,22</t>
  </si>
  <si>
    <t>1,5*2*0,22</t>
  </si>
  <si>
    <t>J ze dvora:0,9*1*0,22</t>
  </si>
  <si>
    <t>0,9*14*0,22</t>
  </si>
  <si>
    <t>1,5*4*0,22</t>
  </si>
  <si>
    <t>Z ze dvora:1,5*1*0,22</t>
  </si>
  <si>
    <t>S:0,9*12*0,22</t>
  </si>
  <si>
    <t>1,5*12*0,22</t>
  </si>
  <si>
    <t>S:2,7*16*0,22</t>
  </si>
  <si>
    <t>0,9*8*0,22</t>
  </si>
  <si>
    <t>J:2,7*6*0,22</t>
  </si>
  <si>
    <t>0,9*4*0,22</t>
  </si>
  <si>
    <t>V:1,68*12*0,27</t>
  </si>
  <si>
    <t>V:0,48*4*0,27</t>
  </si>
  <si>
    <t>0,48*2*0,27</t>
  </si>
  <si>
    <t>622323331RS3</t>
  </si>
  <si>
    <t>ZS Etics,fasáda, EPS šedý,tl. 60 mm s omítkou silikonovou</t>
  </si>
  <si>
    <t>schodiště:0,615*11,8*2</t>
  </si>
  <si>
    <t>S:9,6*9*0,5</t>
  </si>
  <si>
    <t>24,58*(1+0,8)</t>
  </si>
  <si>
    <t>J:9,5*0,5*4</t>
  </si>
  <si>
    <t>1*3*2</t>
  </si>
  <si>
    <t>lambda = 0,032 W/mK:</t>
  </si>
  <si>
    <t>622323333RT3</t>
  </si>
  <si>
    <t>ZS Etics,fasáda, EPS šedý,tl.120 mm s omítkou silikonovou</t>
  </si>
  <si>
    <t>boky schodiště:6,8*11,8*2</t>
  </si>
  <si>
    <t>schodiště:(0,55+0,55)*1,9</t>
  </si>
  <si>
    <t>schodiště:0,6*2*11,8</t>
  </si>
  <si>
    <t>Z ze dvora:3,63*13,3</t>
  </si>
  <si>
    <t>4*1,5</t>
  </si>
  <si>
    <t>odpočet okna:-0,9*0,9*3</t>
  </si>
  <si>
    <t>odpočet okna:-1,5*1,8*2</t>
  </si>
  <si>
    <t>Z+V ze dvora:2,07*2,6*2</t>
  </si>
  <si>
    <t>odpočet dveře:-1,77*2,1</t>
  </si>
  <si>
    <t>J ze dvora:11,7*14</t>
  </si>
  <si>
    <t>odpočet okna:-0,9*0,9*14</t>
  </si>
  <si>
    <t>odpočet okna:-1,5*1,8*4</t>
  </si>
  <si>
    <t>odpočet okna:-0,9*2*1</t>
  </si>
  <si>
    <t>odpočet okna:-0,9*0,4*1</t>
  </si>
  <si>
    <t>Z ze dvora:13,11*12,4</t>
  </si>
  <si>
    <t>odpočet okna:-1,5*1,8</t>
  </si>
  <si>
    <t>odpočet dveře:-3,3*3,2</t>
  </si>
  <si>
    <t>S :18,99*10,2</t>
  </si>
  <si>
    <t>odpočet okna:-0,9*0,9*12</t>
  </si>
  <si>
    <t>-1,5*1,8*12</t>
  </si>
  <si>
    <t>V:6,9*11,7</t>
  </si>
  <si>
    <t>-1*2,05</t>
  </si>
  <si>
    <t>S:24,58*9,6</t>
  </si>
  <si>
    <t>odpočet okna:-2,7*3,9*8</t>
  </si>
  <si>
    <t>odpočet okna:-2,7*0,9*8</t>
  </si>
  <si>
    <t>odpočet okna:-0,9*0,4*8</t>
  </si>
  <si>
    <t>odpočet žebra:-0,4*9,6*8</t>
  </si>
  <si>
    <t>S žebra:9,6*8*0,8</t>
  </si>
  <si>
    <t>V:14,57*13</t>
  </si>
  <si>
    <t>J:19,77*12,3</t>
  </si>
  <si>
    <t>odpočty okna:-2,7*3,9*4</t>
  </si>
  <si>
    <t>odpočty okna:-2,7*0,9*2</t>
  </si>
  <si>
    <t>odpočty okna:-1,8*2,45*2</t>
  </si>
  <si>
    <t>odpočty okna:-0,9*0,4*2</t>
  </si>
  <si>
    <t>odpočty žebra:-9,5*0,5*4</t>
  </si>
  <si>
    <t>J žebra:9,5*0,84*8</t>
  </si>
  <si>
    <t>622323334RT3</t>
  </si>
  <si>
    <t>ZS Etics,fasáda, EPS šedý,tl.140 mm s omítkou silikonovou</t>
  </si>
  <si>
    <t>Z:(7,74+0,75)*13,25</t>
  </si>
  <si>
    <t>15,29*13,25</t>
  </si>
  <si>
    <t>odpočet okna:-1,68*2,58*10</t>
  </si>
  <si>
    <t>odpočet okna:-1,68*2,2*5</t>
  </si>
  <si>
    <t>odpočet požární pásy:15,29*0,5*3</t>
  </si>
  <si>
    <t>(7,75+0,75)*13,25</t>
  </si>
  <si>
    <t>odpočet požární pásy:(0,75+0,4)*0,5*3</t>
  </si>
  <si>
    <t>S:13,48*13,5</t>
  </si>
  <si>
    <t>odpočet okna:-1,68*3,08*4</t>
  </si>
  <si>
    <t>odpočet okna:-1,68*2,58*4</t>
  </si>
  <si>
    <t>odpočet okna:-1,8*2,2*4</t>
  </si>
  <si>
    <t>odpočet požární pásy:-12,8*0,5*3</t>
  </si>
  <si>
    <t>V ze dvora:18,2*13,5</t>
  </si>
  <si>
    <t>odpočet okna:-0,53*1,74*2</t>
  </si>
  <si>
    <t>odpočet okna:-1,47*2,2*1</t>
  </si>
  <si>
    <t>odpočet okna:-0,8*1,35*1</t>
  </si>
  <si>
    <t>odpočet okna:-1,08*1,58*1</t>
  </si>
  <si>
    <t>odpočet okna:-0,88*2,08*1</t>
  </si>
  <si>
    <t>odpočet okna:-1,08*1,58*7</t>
  </si>
  <si>
    <t>-0,9*2,8*1</t>
  </si>
  <si>
    <t>odpočet požární pásy:-(5,3+3,41+3+11+10,1)*0,5</t>
  </si>
  <si>
    <t>0,8*3,5</t>
  </si>
  <si>
    <t>3*3,5</t>
  </si>
  <si>
    <t>odpočet požární pásy:-(0,8+3,5)*0,5</t>
  </si>
  <si>
    <t>2,2*6,5</t>
  </si>
  <si>
    <t>2,1*3,7</t>
  </si>
  <si>
    <t>S ze dvora:11,3*13</t>
  </si>
  <si>
    <t>odpočet okna:-(1,08*1,58)*15</t>
  </si>
  <si>
    <t>-0,38*1,08*6</t>
  </si>
  <si>
    <t>odpočet požární pásy:-(11,3+1,3)*0,5*3</t>
  </si>
  <si>
    <t>Z ze dvora:5,73*13,5</t>
  </si>
  <si>
    <t>odpočet okna:-0,78*1,58*6</t>
  </si>
  <si>
    <t>odpočet okna:-0,68*1,58*3</t>
  </si>
  <si>
    <t>odpočet požární pásy:-5,73*0,5*3</t>
  </si>
  <si>
    <t>S ze dvora:3,25*13,2</t>
  </si>
  <si>
    <t>odpočet požární pásy:-3,25*0,5*3</t>
  </si>
  <si>
    <t>Z ze dvora:2,15*13,3</t>
  </si>
  <si>
    <t>odpočet okna:-1,08*1,08*1</t>
  </si>
  <si>
    <t>odpočet okna:-1,08*1,98*1</t>
  </si>
  <si>
    <t>odpočet okna:-1,08*1,48*1</t>
  </si>
  <si>
    <t>odpočet požární pásy:-2,15*0,5*2</t>
  </si>
  <si>
    <t>S ze dvora:5,83*13,3</t>
  </si>
  <si>
    <t>odpočet okna:-1*2,1*2</t>
  </si>
  <si>
    <t>-1,28*1,98*2</t>
  </si>
  <si>
    <t>-1,28*1,48*2</t>
  </si>
  <si>
    <t>odpočet požární pásy:-5,83*0,5*3</t>
  </si>
  <si>
    <t>V ze dvora:2,15*13,3</t>
  </si>
  <si>
    <t>V ze dvora:5,73*13,5</t>
  </si>
  <si>
    <t>S ze dvora:11,72*13,2</t>
  </si>
  <si>
    <t>odpočet okna:-1,08*1,58*15</t>
  </si>
  <si>
    <t>odpočet okna:-0,38*1,08*6</t>
  </si>
  <si>
    <t>odpočet požární pásy:-(11,72+1,3)*0,5*3</t>
  </si>
  <si>
    <t>Z ze dvora:6,415*13,7</t>
  </si>
  <si>
    <t>-1,08*1,08*1</t>
  </si>
  <si>
    <t>odpočet požární pásy:-6,415*0,5*3</t>
  </si>
  <si>
    <t>V:19,43*13</t>
  </si>
  <si>
    <t>odpočet okna:-1,68*2,58*8</t>
  </si>
  <si>
    <t>-1,68*2,2*4</t>
  </si>
  <si>
    <t>odpočet požární pásy:-10,4*0,5*3</t>
  </si>
  <si>
    <t>J:59,55*13,5</t>
  </si>
  <si>
    <t>odpočty oken:-1,68*2,58*36</t>
  </si>
  <si>
    <t>odpočty oken:-2,75*2,58*2</t>
  </si>
  <si>
    <t>odpočty oken:-2,75*2,58*1</t>
  </si>
  <si>
    <t>odpočty oken:-1,68*2,2*18</t>
  </si>
  <si>
    <t>odpočty oken:-2,75*2,2*3</t>
  </si>
  <si>
    <t>odpočty oken:-1*3,6*2</t>
  </si>
  <si>
    <t>odpočty oken:-2*3,6*1</t>
  </si>
  <si>
    <t>odpočet požární pásy:-(59,55+59,55+59,55-11,2)*0,5</t>
  </si>
  <si>
    <t>4*2*4</t>
  </si>
  <si>
    <t>V:(3+2)*4,6*2</t>
  </si>
  <si>
    <t>odpočet okna:-0,48*1,08*4</t>
  </si>
  <si>
    <t>-0,48*0,88*2</t>
  </si>
  <si>
    <t>odpočet požární pásy:-2*0,5*2</t>
  </si>
  <si>
    <t>622323354RT3</t>
  </si>
  <si>
    <t>ZS Etics, ostění, EPS šedý tl. 40 mm s omítkou silikonovou</t>
  </si>
  <si>
    <t>Z:(1,68+2,58+2,58)*10*0,27</t>
  </si>
  <si>
    <t>(1,68+2,2+2,2)*5*0,27</t>
  </si>
  <si>
    <t>S:(1,68+3,08+3,08)*4*0,27</t>
  </si>
  <si>
    <t>(1,68+2,58+2,58)*4*0,27</t>
  </si>
  <si>
    <t>(1,68+2,2+2,2)*4*0,27</t>
  </si>
  <si>
    <t>V ze dvora:(0,53+1,74+1,74)*2*0,27</t>
  </si>
  <si>
    <t>(1,47+2,2+2,2)*1*0,27</t>
  </si>
  <si>
    <t>(0,8+1,35+1,35)*1*0,27</t>
  </si>
  <si>
    <t>(1,08+1,58+1,58)*1*0,27</t>
  </si>
  <si>
    <t>(0,53+1,74+1,74)*2*0,27</t>
  </si>
  <si>
    <t>(0,88+2,08+2,08)*1*0,27</t>
  </si>
  <si>
    <t>(1,08+1,58+1,58)*7*0,27</t>
  </si>
  <si>
    <t>(0,9+2,5+2,5)*1*0,27</t>
  </si>
  <si>
    <t>S ze dvora:(1,08+1,58+1,58)*15*0,27</t>
  </si>
  <si>
    <t>(0,38+1,08+1,08)*6*0,27</t>
  </si>
  <si>
    <t>1,08*4*0,27</t>
  </si>
  <si>
    <t>Z ze dvora:(0,75+1,58+1,58)*6*0,27</t>
  </si>
  <si>
    <t>(0,68+1,58+1,58)*3*0,27</t>
  </si>
  <si>
    <t>S ze dvora:(0,78+1,58+1,58)*6*0,27</t>
  </si>
  <si>
    <t>0,78*2*0,27</t>
  </si>
  <si>
    <t>Z ze dvora:1,08*3*0,27</t>
  </si>
  <si>
    <t>(1,08+1,98+1,98)*1*0,27</t>
  </si>
  <si>
    <t>(1,08+1,48+1,48)*1*0,27</t>
  </si>
  <si>
    <t>S ze dvora:(1+2,1+2,1)*2*0,27</t>
  </si>
  <si>
    <t>(1,28+1,98+1,98)*2*0,27</t>
  </si>
  <si>
    <t>(1,28+1,48+1,48)*2*0,27</t>
  </si>
  <si>
    <t>V ze dvora:1,08*3*0,27</t>
  </si>
  <si>
    <t>V ze dvora:(0,75+1,58+1,58)*6*0,27</t>
  </si>
  <si>
    <t>Z ze dvora:(1,08+1,58+1,58)*7*0,27</t>
  </si>
  <si>
    <t>1,08*3*0,27</t>
  </si>
  <si>
    <t>1,08*0,27</t>
  </si>
  <si>
    <t>Z ze dvora:0,9*3*3*0,22</t>
  </si>
  <si>
    <t>(1,5+1,8+1,8)*2*0,22</t>
  </si>
  <si>
    <t>Z+V ze dvora:(1,77+2,1+2,1)*0,22</t>
  </si>
  <si>
    <t>J ze dvora:(0,9+0,4+0,4)*1*0,22</t>
  </si>
  <si>
    <t>0,9*3*14*0,22</t>
  </si>
  <si>
    <t>(1,5+1,8+1,8)*4*0,22</t>
  </si>
  <si>
    <t>(0,9+2+2)*1*0,22</t>
  </si>
  <si>
    <t>Z ze dvora:(1,5+1,8+1,8)*1*0,22</t>
  </si>
  <si>
    <t>(3,3+3,2+3,2)*1*0,22</t>
  </si>
  <si>
    <t>S:0,9*3*12*0,22</t>
  </si>
  <si>
    <t>(1,5+1,8+1,8)*12*0,22</t>
  </si>
  <si>
    <t>V:(1+2,05+2,05)*1*0,22</t>
  </si>
  <si>
    <t>S:(0,9+0,4+0,4)*8*0,22</t>
  </si>
  <si>
    <t>J:(0,9+0,4+0,4)*4*0,22</t>
  </si>
  <si>
    <t>V:(1,68+2,58+2,58)*8*0,27</t>
  </si>
  <si>
    <t>J:(1,68+2,58+2,58)*36*0,27</t>
  </si>
  <si>
    <t>(2,75+2,58+2,58)*2*0,27</t>
  </si>
  <si>
    <t>(2,75+2,58+2,58)*1*0,27</t>
  </si>
  <si>
    <t>(1,68+2,2+2,2)*18*0,27</t>
  </si>
  <si>
    <t>(2,75+2,2+2,2)*3*0,27</t>
  </si>
  <si>
    <t>1,38*10*0,27</t>
  </si>
  <si>
    <t>V:(0,48+1,08+1,08)*4*0,27</t>
  </si>
  <si>
    <t>(0,48+0,88+0,88)*2*0,27</t>
  </si>
  <si>
    <t>622422311R00</t>
  </si>
  <si>
    <t xml:space="preserve">Oprava vnějších omítek vápen. hladk. II, do 30 % </t>
  </si>
  <si>
    <t>622904112R00</t>
  </si>
  <si>
    <t xml:space="preserve">Očištění tlakovou vodou zdiva stěn </t>
  </si>
  <si>
    <t>Z:(7,74+0,75+15,29+0,75+7,75)*0,8</t>
  </si>
  <si>
    <t>S:13,48*0,8</t>
  </si>
  <si>
    <t>V ze dvora:(12,61+2,2)*0,8</t>
  </si>
  <si>
    <t>S ze dvora:11,3*0,8</t>
  </si>
  <si>
    <t>Z ze dvora:5,73*0,8</t>
  </si>
  <si>
    <t>S ze dvora:3,25*0,8</t>
  </si>
  <si>
    <t>Z ze dvora:2,15*0,8</t>
  </si>
  <si>
    <t>S ze dvora:5,83*0,8</t>
  </si>
  <si>
    <t>V ze dvora:2,15*0,8</t>
  </si>
  <si>
    <t>V ze dvora:5,73*0,8</t>
  </si>
  <si>
    <t>S ze dvora:11,72*0,8</t>
  </si>
  <si>
    <t>Z ze dvora:6,415*0,8</t>
  </si>
  <si>
    <t>V:19,43*1</t>
  </si>
  <si>
    <t>J:59,55*1</t>
  </si>
  <si>
    <t>V:2,5*1*2</t>
  </si>
  <si>
    <t>628915112R00</t>
  </si>
  <si>
    <t xml:space="preserve">Montáž mřížky větrací nebo ventilační do 0,10 m2 </t>
  </si>
  <si>
    <t>ventilační otvory střech:41</t>
  </si>
  <si>
    <t>odvětrání kuchyně:5</t>
  </si>
  <si>
    <t>odvětrání kotelny:1</t>
  </si>
  <si>
    <t>283502921</t>
  </si>
  <si>
    <t>Mřížka větrací 400/200</t>
  </si>
  <si>
    <t>kuchyně:4</t>
  </si>
  <si>
    <t>283502922</t>
  </si>
  <si>
    <t>Mřížka větrací 500/500</t>
  </si>
  <si>
    <t>kuchyń:1</t>
  </si>
  <si>
    <t>283502923</t>
  </si>
  <si>
    <t>Mřížka větrací D 150 - včetně napojení</t>
  </si>
  <si>
    <t>střecha:41</t>
  </si>
  <si>
    <t>283502924</t>
  </si>
  <si>
    <t>Mřížka větrací D 150</t>
  </si>
  <si>
    <t>kotelna:1</t>
  </si>
  <si>
    <t>63</t>
  </si>
  <si>
    <t>Podlahy a podlahové konstrukce</t>
  </si>
  <si>
    <t>63 Podlahy a podlahové konstrukce</t>
  </si>
  <si>
    <t>632921914R00</t>
  </si>
  <si>
    <t>Dlažba z dlaždic betonových do písku, tl. 50 mm okapový chodník, včetně geotextilie a obrubníku</t>
  </si>
  <si>
    <t>okap chodníček okolo budovy:(3,44+0,64+0,5+12,89+24,58+7+19)*0,6</t>
  </si>
  <si>
    <t>(2,94+6,12+0,8+6,82+11,07+7,61+0,75)*0,6</t>
  </si>
  <si>
    <t>(11,33+0,8+11,995+2,5+2,2)*0,6</t>
  </si>
  <si>
    <t>(7,75+0,75+15,29+0,75+7,74+13,48)*0,6</t>
  </si>
  <si>
    <t>64</t>
  </si>
  <si>
    <t>Výplně otvorů</t>
  </si>
  <si>
    <t>64 Výplně otvorů</t>
  </si>
  <si>
    <t>64D01</t>
  </si>
  <si>
    <t>D+M dveří vchodových  hliníkových 1800/2450 mm</t>
  </si>
  <si>
    <t>obecné požadavky :</t>
  </si>
  <si>
    <t>bezpečnostní kování:</t>
  </si>
  <si>
    <t>barva rámu bílá:</t>
  </si>
  <si>
    <t>napojení na okolní konstrukce dle normy:</t>
  </si>
  <si>
    <t>(parotěsná páska+TI vrstva+paropropustná,:</t>
  </si>
  <si>
    <t>vodotěsná a větrotěsná páska):</t>
  </si>
  <si>
    <t>systém ETICS přetažen přes rám:</t>
  </si>
  <si>
    <t>D01:2</t>
  </si>
  <si>
    <t>Ud=1,2 W/m2K:</t>
  </si>
  <si>
    <t>hliníkové vchodové dveře:</t>
  </si>
  <si>
    <t>prosklené:</t>
  </si>
  <si>
    <t>bezpečnostní zasklení:</t>
  </si>
  <si>
    <t>samozavírač:</t>
  </si>
  <si>
    <t>ve výšce cca 850 opatřeny vodor. madly přes celou:</t>
  </si>
  <si>
    <t>šířku dveří dle vyhl. 398/2009 sb.:</t>
  </si>
  <si>
    <t>do výšky 400 mm chráněny proti mech. poškození:</t>
  </si>
  <si>
    <t>dle vyhl. 398/2009 sb.:</t>
  </si>
  <si>
    <t>bezprahové se spodním těsněním:</t>
  </si>
  <si>
    <t>64D02</t>
  </si>
  <si>
    <t>D+M dveří vchodových  hliníkových 2000/3800 mm</t>
  </si>
  <si>
    <t>D02:1</t>
  </si>
  <si>
    <t>hliníkové vchodové dveře s rozšiřujícím profilem 200 mm:</t>
  </si>
  <si>
    <t>64D03</t>
  </si>
  <si>
    <t>D+M dveří vchodových  plastových 1000/3800 mm</t>
  </si>
  <si>
    <t>D03:2</t>
  </si>
  <si>
    <t>plastové vchodové dveře s rozšiřujícím profilem 200 mm:</t>
  </si>
  <si>
    <t>barva rámu kovová (hliník):</t>
  </si>
  <si>
    <t>64D05</t>
  </si>
  <si>
    <t>D+M dveří vchodových  hliníkových 1800/2100 mm</t>
  </si>
  <si>
    <t>D05:1</t>
  </si>
  <si>
    <t>Ud=1,5 W/m2K:</t>
  </si>
  <si>
    <t>64D07</t>
  </si>
  <si>
    <t>D+M dveří vchodových  plastových 1470/2200 mm</t>
  </si>
  <si>
    <t>D07:1</t>
  </si>
  <si>
    <t>plastové vchodové dveře :</t>
  </si>
  <si>
    <t>prosklené 1/3:</t>
  </si>
  <si>
    <t>64D09</t>
  </si>
  <si>
    <t>D+M dveří balkonových  plastových 1300/2100 mm</t>
  </si>
  <si>
    <t>D09:3</t>
  </si>
  <si>
    <t>plastové balkonové dveře :</t>
  </si>
  <si>
    <t>64D10</t>
  </si>
  <si>
    <t>D+M dveří vchodových  plastových 1000/2050 mm</t>
  </si>
  <si>
    <t>D10:1</t>
  </si>
  <si>
    <t>plné:</t>
  </si>
  <si>
    <t>64W11</t>
  </si>
  <si>
    <t xml:space="preserve">D+M oken plastových 2700/900 mm </t>
  </si>
  <si>
    <t>kování s aktivními bezpečnostními prvky,:</t>
  </si>
  <si>
    <t>pojistka proti průvanu a chybné manipulaci:</t>
  </si>
  <si>
    <t>distanční rámeček plast:</t>
  </si>
  <si>
    <t>izolační zasklení Ug= max 1,0 W/m2K:</t>
  </si>
  <si>
    <t>W11:10</t>
  </si>
  <si>
    <t>Uw= 1,1/m2K:</t>
  </si>
  <si>
    <t>plastové okno s rozšiřujícím profilem š. 90 cm:</t>
  </si>
  <si>
    <t>s mikroventilací:</t>
  </si>
  <si>
    <t>vč. vnitřního dřevotřískového parapetu:</t>
  </si>
  <si>
    <t>distanční rámeček plastový:</t>
  </si>
  <si>
    <t>64W17</t>
  </si>
  <si>
    <t>W17:12</t>
  </si>
  <si>
    <t>včetně ochranné sítě:</t>
  </si>
  <si>
    <t>včetně elektrického ovládání:</t>
  </si>
  <si>
    <t>64W18</t>
  </si>
  <si>
    <t xml:space="preserve">D+M oken plastových 2700/3000 mm </t>
  </si>
  <si>
    <t>W18:12</t>
  </si>
  <si>
    <t>64W20</t>
  </si>
  <si>
    <t xml:space="preserve">D+M oken plastových 3050/1600 mm </t>
  </si>
  <si>
    <t>W20:1</t>
  </si>
  <si>
    <t>pevné bezpečnostní zasklení:</t>
  </si>
  <si>
    <t>ve výšce cca 800 a 1400 mm kontrastně :</t>
  </si>
  <si>
    <t>označeny dle vyhl. 398/2009 sb.:</t>
  </si>
  <si>
    <t>64W21</t>
  </si>
  <si>
    <t>W21:2</t>
  </si>
  <si>
    <t>pákové ovládání max. 1,1m nad podlahou:</t>
  </si>
  <si>
    <t>64W26</t>
  </si>
  <si>
    <t xml:space="preserve">D+M oken plastových 900/400 mm </t>
  </si>
  <si>
    <t>W26:13</t>
  </si>
  <si>
    <t>plastové okno :</t>
  </si>
  <si>
    <t>včetně vnitřního dřevotřískového parapetu:</t>
  </si>
  <si>
    <t>64W28</t>
  </si>
  <si>
    <t>W28:1</t>
  </si>
  <si>
    <t>64W32</t>
  </si>
  <si>
    <t xml:space="preserve">D+M oken plastových 600/900 mm </t>
  </si>
  <si>
    <t>W32:14</t>
  </si>
  <si>
    <t>64W33</t>
  </si>
  <si>
    <t xml:space="preserve">D+M oken plastových 800/1350 mm </t>
  </si>
  <si>
    <t>W33:1</t>
  </si>
  <si>
    <t>64W35</t>
  </si>
  <si>
    <t xml:space="preserve">D+M oken plastových 560/1350 mm </t>
  </si>
  <si>
    <t>W35:1</t>
  </si>
  <si>
    <t>plastové okno s rozšiřujícím profilem š. 60 mm:</t>
  </si>
  <si>
    <t>64W38</t>
  </si>
  <si>
    <t xml:space="preserve">D+M oken plastových 530/1740 mm </t>
  </si>
  <si>
    <t>W38:2</t>
  </si>
  <si>
    <t>64W40</t>
  </si>
  <si>
    <t xml:space="preserve">D+M oken plastových 3050/2250 mm </t>
  </si>
  <si>
    <t>W40:1</t>
  </si>
  <si>
    <t>94</t>
  </si>
  <si>
    <t>Lešení a stavební výtahy</t>
  </si>
  <si>
    <t>94 Lešení a stavební výtahy</t>
  </si>
  <si>
    <t>941941052R00</t>
  </si>
  <si>
    <t xml:space="preserve">Montáž lešení leh.řad.s podlahami,š.1,5 m, H 24 m </t>
  </si>
  <si>
    <t>průměrná výška 14 m:(8+5+8+20+65+33+15+17+6+3+3+10+5+6)*1,1*(14-1,8)</t>
  </si>
  <si>
    <t>(4+6+5+6+2+8+15+21+26+17)*1,1*(14-1,8)</t>
  </si>
  <si>
    <t>941941852R00</t>
  </si>
  <si>
    <t xml:space="preserve">Demontáž lešení leh.řad.s podlahami,š.1,5 m,H 24 m </t>
  </si>
  <si>
    <t>941955001R00</t>
  </si>
  <si>
    <t xml:space="preserve">Lešení lehké pomocné, výška podlahy do 1,2 m </t>
  </si>
  <si>
    <t>předpoklad, určující položka:</t>
  </si>
  <si>
    <t>dmtž, SDK,:50</t>
  </si>
  <si>
    <t>942941190R00</t>
  </si>
  <si>
    <t xml:space="preserve">Příplatek za každý měsíc použití lešení </t>
  </si>
  <si>
    <t>předpoklad 3 měsíce:(8+5+8+20+65+33+15+17+6+3+3+10+5+6)*1,1*(14-1,8)*3</t>
  </si>
  <si>
    <t>(4+6+5+6+2+8+15+21+26+17)*1,1*(14-1,8)*3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</si>
  <si>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</si>
  <si>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</si>
  <si>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</si>
  <si>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</si>
  <si>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</si>
  <si>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</si>
  <si>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</si>
  <si>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</si>
  <si>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</si>
  <si>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95RS00</t>
  </si>
  <si>
    <t>Polohový přesun reliéfu T.G. Masaryka o tlouštku zateplovacího systému</t>
  </si>
  <si>
    <t>u vstupu do šaten:1</t>
  </si>
  <si>
    <t>96</t>
  </si>
  <si>
    <t>Bourání konstrukcí</t>
  </si>
  <si>
    <t>96 Bourání konstrukcí</t>
  </si>
  <si>
    <t>962081141R00</t>
  </si>
  <si>
    <t xml:space="preserve">Bourání příček ze skleněných tvárnic tl. 15 cm </t>
  </si>
  <si>
    <t>W18:12*2,7*3</t>
  </si>
  <si>
    <t>W20:1*3,05*1,6</t>
  </si>
  <si>
    <t>W28:1*3,05*1,6</t>
  </si>
  <si>
    <t>W33:1*0,8*1,35</t>
  </si>
  <si>
    <t>W35:1*0,56*1,35</t>
  </si>
  <si>
    <t>W40:1*3,05*2,25</t>
  </si>
  <si>
    <t>963016110R00</t>
  </si>
  <si>
    <t>DMTZ podhledu SDK, ., 1xoplášť.12,5 mm bez kovovvého roštu</t>
  </si>
  <si>
    <t>966032922R00</t>
  </si>
  <si>
    <t xml:space="preserve">Odsekání říms okenních 100/100 mm </t>
  </si>
  <si>
    <t>V:9+6,5</t>
  </si>
  <si>
    <t>V:4,9+1</t>
  </si>
  <si>
    <t>Z:4,9+4,9</t>
  </si>
  <si>
    <t>Z:(2,1+0,8)*3</t>
  </si>
  <si>
    <t>V:(2,1+0,8)*3</t>
  </si>
  <si>
    <t>J:11,5+10,2+11,5</t>
  </si>
  <si>
    <t>J:9+11,5+10,2+11,5+9</t>
  </si>
  <si>
    <t>J:9+11,5+11,5+9</t>
  </si>
  <si>
    <t>Z:(1,7+9)*2</t>
  </si>
  <si>
    <t>S:8,5+1,1+2,1+2,1+5,5</t>
  </si>
  <si>
    <t>968061114R00</t>
  </si>
  <si>
    <t xml:space="preserve">Vyvěšení dřevěných okenních křídel </t>
  </si>
  <si>
    <t>W11:10*3</t>
  </si>
  <si>
    <t>W17:12*3</t>
  </si>
  <si>
    <t>W21:2*3</t>
  </si>
  <si>
    <t>W26:13*1</t>
  </si>
  <si>
    <t>W32:14*1</t>
  </si>
  <si>
    <t>W38:2*1</t>
  </si>
  <si>
    <t>968061126R00</t>
  </si>
  <si>
    <t xml:space="preserve">Vyvěšení dřevěných dveřních křídel pl. nad 2 m2 </t>
  </si>
  <si>
    <t>D02:1*2</t>
  </si>
  <si>
    <t>D03:2*1</t>
  </si>
  <si>
    <t>D07:1*2</t>
  </si>
  <si>
    <t>D09:3*2</t>
  </si>
  <si>
    <t>968062358R00</t>
  </si>
  <si>
    <t>Vybourání dřevěných rámů oken dvojitých včetně vnitřního parapetu</t>
  </si>
  <si>
    <t>W11:10*2,7*0,9</t>
  </si>
  <si>
    <t>W17:12*2,7*0,9</t>
  </si>
  <si>
    <t>W21:2*2,7*0,9</t>
  </si>
  <si>
    <t>W26:13*0,9*0,4</t>
  </si>
  <si>
    <t>W32:14*0,6*0,9</t>
  </si>
  <si>
    <t>W38:2*0,53*1,74</t>
  </si>
  <si>
    <t>968062456R00</t>
  </si>
  <si>
    <t xml:space="preserve">Vybourání dřevěných dveřních zárubní pl. nad 2 m2 </t>
  </si>
  <si>
    <t>D02:2*3,8*1</t>
  </si>
  <si>
    <t>D03:1*3,8*2</t>
  </si>
  <si>
    <t>968071126R00</t>
  </si>
  <si>
    <t xml:space="preserve">Vyvěšení, zavěšení kovových křídel dveří nad 2 m2 </t>
  </si>
  <si>
    <t>D01:2*2</t>
  </si>
  <si>
    <t>D05:1*2</t>
  </si>
  <si>
    <t>D10:1*1</t>
  </si>
  <si>
    <t>968072456R00</t>
  </si>
  <si>
    <t xml:space="preserve">Vybourání kovových dveřních zárubní pl. nad 2 m2 </t>
  </si>
  <si>
    <t>97</t>
  </si>
  <si>
    <t>Prorážení otvorů</t>
  </si>
  <si>
    <t>97 Prorážení otvorů</t>
  </si>
  <si>
    <t>978015241R00</t>
  </si>
  <si>
    <t xml:space="preserve">Otlučení omítek vnějších MVC v složit.1-4 do 30 % </t>
  </si>
  <si>
    <t>978059631R00</t>
  </si>
  <si>
    <t xml:space="preserve">Odsekání vnějších obkladů stěn nad 2 m2 </t>
  </si>
  <si>
    <t>J :12,5*0,6</t>
  </si>
  <si>
    <t>0,845*5*0,6</t>
  </si>
  <si>
    <t>4*0,6</t>
  </si>
  <si>
    <t>1*0,6</t>
  </si>
  <si>
    <t>(5+4+4)*0,6</t>
  </si>
  <si>
    <t>Z:(13,115-3,3)*0,4</t>
  </si>
  <si>
    <t>S - nový pavilon:24,57*0,7</t>
  </si>
  <si>
    <t>0,6*3*0,7*8</t>
  </si>
  <si>
    <t>18,99*0,6</t>
  </si>
  <si>
    <t>V:(4,08+13,53+5,17+1,215)*0,6</t>
  </si>
  <si>
    <t>Z - ze dvora:6*0,6</t>
  </si>
  <si>
    <t>J - ze dvora:6*0,4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</si>
  <si>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</si>
  <si>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</si>
  <si>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</si>
  <si>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</si>
  <si>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</si>
  <si>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t</t>
  </si>
  <si>
    <t>712</t>
  </si>
  <si>
    <t>Živičné krytiny</t>
  </si>
  <si>
    <t>712 Živičné krytiny</t>
  </si>
  <si>
    <t>712321132RZ1</t>
  </si>
  <si>
    <t>Povlaková krytina do 10°, za horka nátěr asfalt. 1 x nátěr - včetně dodávky AOSI 85</t>
  </si>
  <si>
    <t>R06 a RO7:3*3,2*1,05</t>
  </si>
  <si>
    <t>2,1*4,72*1,05</t>
  </si>
  <si>
    <t>R05a:10,74*7,16*1,05</t>
  </si>
  <si>
    <t>11,49*10,74*1,05</t>
  </si>
  <si>
    <t>712341559RV1</t>
  </si>
  <si>
    <t>Povlaková krytina střech do 10°, NAIP přitavením 1 vrstva - včetně dodávky Elastek 40 special dekor</t>
  </si>
  <si>
    <t>712373111RS2</t>
  </si>
  <si>
    <t>Krytina střech do 10° fólie, kotvená mechanicky mPVC tl. 1,5 mm</t>
  </si>
  <si>
    <t>sdružená položka, včetně všech detailů, prostupů:</t>
  </si>
  <si>
    <t>včetně detailů D07,D08,D09,- výkresy detailů:</t>
  </si>
  <si>
    <t>celková skladba detailu včetně ZS:</t>
  </si>
  <si>
    <t>mimo klempířských konstrukcí - viz oddíl 764:</t>
  </si>
  <si>
    <t>R05b:10,79*7,16*1,05</t>
  </si>
  <si>
    <t>15,43*11,54*1,05</t>
  </si>
  <si>
    <t>(10,79+2,1)*7,01*1,05</t>
  </si>
  <si>
    <t>712391171RZ1</t>
  </si>
  <si>
    <t>Povlaková krytina střech do 10°, podklad. textilie 1 vrstva - včetně dodávky textilie Aralep</t>
  </si>
  <si>
    <t>712599994R00</t>
  </si>
  <si>
    <t xml:space="preserve">Údržba-oprava lokální stávajících asf. pásů </t>
  </si>
  <si>
    <t>998712103R00</t>
  </si>
  <si>
    <t xml:space="preserve">Přesun hmot pro povlakové krytiny, výšky do 24 m </t>
  </si>
  <si>
    <t>713</t>
  </si>
  <si>
    <t>Izolace tepelné</t>
  </si>
  <si>
    <t>713 Izolace tepelné</t>
  </si>
  <si>
    <t>713100831U00</t>
  </si>
  <si>
    <t xml:space="preserve">Odstranění vrstvy vlaknitý material </t>
  </si>
  <si>
    <t>713111111RT2</t>
  </si>
  <si>
    <t>Izolace tepelné stropů vrchem kladené volně 2 vrstvy - materiál ve specifikaci</t>
  </si>
  <si>
    <t>R03:36*12,5*1,05</t>
  </si>
  <si>
    <t>12*5,5*1,05</t>
  </si>
  <si>
    <t>2*6*1,05</t>
  </si>
  <si>
    <t>R02:23,98*13,6*1,05</t>
  </si>
  <si>
    <t>R01:12,625*18,25*1,05</t>
  </si>
  <si>
    <t>6*7,5*1,05</t>
  </si>
  <si>
    <t>713111130RT2</t>
  </si>
  <si>
    <t>Izolace tepelné stropů, vložené mezi krokve 2 vrstvy - materiál ve specifikaci</t>
  </si>
  <si>
    <t>713111221RK6</t>
  </si>
  <si>
    <t>Montáž parozábrany, zavěšené podhl., přelep. spojů standart</t>
  </si>
  <si>
    <t>713111277RS2</t>
  </si>
  <si>
    <t xml:space="preserve">Pojistná difuzně otevřená folie </t>
  </si>
  <si>
    <t>S05:65,55</t>
  </si>
  <si>
    <t>713131129R00</t>
  </si>
  <si>
    <t>Izolace tepelná stěn vložením do konstrukce včetně dřevěného roštu</t>
  </si>
  <si>
    <t>S05 - změřeno CAD programem:65,55</t>
  </si>
  <si>
    <t>713141132R00</t>
  </si>
  <si>
    <t xml:space="preserve">Izolace tepelná střech plně lep.za studena,2vrstvá </t>
  </si>
  <si>
    <t>28375704</t>
  </si>
  <si>
    <t>Deska izolační stabilizov. EPS 100S  1000 x 500 mm</t>
  </si>
  <si>
    <t>R06 a RO7:3*3,2*0,25*1,1</t>
  </si>
  <si>
    <t>2,1*4,72*0,25*1,1</t>
  </si>
  <si>
    <t>R05 b:10,79*7,16*0,25*1,1</t>
  </si>
  <si>
    <t>15,43*11,54*0,25*1,1</t>
  </si>
  <si>
    <t>(10,79+2,1)*7,01*0,25*1,1</t>
  </si>
  <si>
    <t>R05a:10,74*7,16*0,25*1,1</t>
  </si>
  <si>
    <t>11,49*10,74*0,25*1,1</t>
  </si>
  <si>
    <t>lambda = 0,038 W/mK:</t>
  </si>
  <si>
    <t>63151406122</t>
  </si>
  <si>
    <t>Deska z minerální vaty</t>
  </si>
  <si>
    <t>R03:36*12,5*0,18*1,1</t>
  </si>
  <si>
    <t>12*5,5*0,18*1,1</t>
  </si>
  <si>
    <t>2*6*0,18*1,1</t>
  </si>
  <si>
    <t>R02:23,98*13,6*0,22*1,1</t>
  </si>
  <si>
    <t>R01:12,625*18,25*0,2*1,1</t>
  </si>
  <si>
    <t>6*7,5*0,2*1,1</t>
  </si>
  <si>
    <t>S05:65,55*0,1*1,1</t>
  </si>
  <si>
    <t>chodba - po zatečení:2*0,2*1,11</t>
  </si>
  <si>
    <t>998713103R00</t>
  </si>
  <si>
    <t xml:space="preserve">Přesun hmot pro izolace tepelné, výšky do 24 m </t>
  </si>
  <si>
    <t>723</t>
  </si>
  <si>
    <t>Vnitřní plynovod</t>
  </si>
  <si>
    <t>723 Vnitřní plynovod</t>
  </si>
  <si>
    <t>723Oprava</t>
  </si>
  <si>
    <t xml:space="preserve">Přeložení venkovního plynovodu </t>
  </si>
  <si>
    <t>762</t>
  </si>
  <si>
    <t>Konstrukce tesařské</t>
  </si>
  <si>
    <t>762 Konstrukce tesařské</t>
  </si>
  <si>
    <t>743542218R00</t>
  </si>
  <si>
    <t xml:space="preserve">Konstrukce hranolků mansardy </t>
  </si>
  <si>
    <t>S05 - změřeno programem CAD:69,825</t>
  </si>
  <si>
    <t>včetně spoj. a ochranných prostředků:</t>
  </si>
  <si>
    <t>762331101RZ3</t>
  </si>
  <si>
    <t xml:space="preserve">Separační vrstav - afaltová lepenka </t>
  </si>
  <si>
    <t>762341210RS2</t>
  </si>
  <si>
    <t>Montáž bednění střech rovných, prkna hrubá na sraz včetně dodávky řeziva, prkna tl. 25 mm</t>
  </si>
  <si>
    <t>762341210RS9</t>
  </si>
  <si>
    <t>Montáž bednění střech rovných, prkna hrubá na sraz včetně dodávky řeziva, prkna tl. 18 mm</t>
  </si>
  <si>
    <t>S05:69,825</t>
  </si>
  <si>
    <t>762341811R00</t>
  </si>
  <si>
    <t xml:space="preserve">Demontáž bednění střech rovných z prken hrubých </t>
  </si>
  <si>
    <t>762395000R00</t>
  </si>
  <si>
    <t xml:space="preserve">Spojovací a ochranné prostředky pro střechy </t>
  </si>
  <si>
    <t>bednění:631,611*0,025</t>
  </si>
  <si>
    <t>bednění:69,825*0,018</t>
  </si>
  <si>
    <t>762856219R00</t>
  </si>
  <si>
    <t xml:space="preserve">Lávka pochozí  - R03 </t>
  </si>
  <si>
    <t>R03:51,55</t>
  </si>
  <si>
    <t>762950010RAA</t>
  </si>
  <si>
    <t>Výměna laťování střech ploch do 4 m2</t>
  </si>
  <si>
    <t>762950012RAA</t>
  </si>
  <si>
    <t>Výměna bednění střech ploch do 4 m2</t>
  </si>
  <si>
    <t>998762103R00</t>
  </si>
  <si>
    <t xml:space="preserve">Přesun hmot pro tesařské konstrukce, výšky do 24 m </t>
  </si>
  <si>
    <t>764</t>
  </si>
  <si>
    <t>Konstrukce klempířské</t>
  </si>
  <si>
    <t>764 Konstrukce klempířské</t>
  </si>
  <si>
    <t>764171435R00</t>
  </si>
  <si>
    <t>Závětrná lišta z poplastovaného navař. plechu včetně kotvení, rš 340 mm</t>
  </si>
  <si>
    <t>K40:80,2</t>
  </si>
  <si>
    <t>764242109R00</t>
  </si>
  <si>
    <t>Lapač střešních splavenin , dmtž stávajícho úprava napojení na kanalizaci</t>
  </si>
  <si>
    <t>13</t>
  </si>
  <si>
    <t>764311820R00</t>
  </si>
  <si>
    <t xml:space="preserve">Demontáž krytiny, plechové </t>
  </si>
  <si>
    <t>764378001RS0</t>
  </si>
  <si>
    <t>Okapnička říms a markýz z poplastovaného svařitelného plechu, včetně kotvení, rš 150 mm</t>
  </si>
  <si>
    <t>K41:41</t>
  </si>
  <si>
    <t>764430261R00</t>
  </si>
  <si>
    <t>Oplechování mansardy K44 z Pz plechu včetně kotvení, 1x základ+ 2x vrchní nátěr</t>
  </si>
  <si>
    <t>K44:28,51</t>
  </si>
  <si>
    <t>764731116R00</t>
  </si>
  <si>
    <t>Oplechování atik z poplastovaného svař. plechu včetně kotvení, rš 660 mm</t>
  </si>
  <si>
    <t>K42:98</t>
  </si>
  <si>
    <t>764905100R00</t>
  </si>
  <si>
    <t>Krytina z trapéz.plechů ,na dřevo pozink. plech s povrchovou úpravou</t>
  </si>
  <si>
    <t>včetně všech detailů:</t>
  </si>
  <si>
    <t>764908105R00</t>
  </si>
  <si>
    <t>Dešťové žlaby 150 z poplastovaného plechu včetně háků, okapničky a kotvení</t>
  </si>
  <si>
    <t>K43:204</t>
  </si>
  <si>
    <t>764908109R00</t>
  </si>
  <si>
    <t>Dešťové svody 100 z poplastovaného plechu včetně žlab. kotlíků, odskoků a kotvení</t>
  </si>
  <si>
    <t>K44:206,1</t>
  </si>
  <si>
    <t>764908306RS1</t>
  </si>
  <si>
    <t>Oplechování parapetů z poplastovaného plechu rš 290 mm</t>
  </si>
  <si>
    <t>K12:0,48*2</t>
  </si>
  <si>
    <t>K13:0,48*4</t>
  </si>
  <si>
    <t>764908307RS1</t>
  </si>
  <si>
    <t>Oplechování parapetů z poplastovaného plechu rš 320 mm</t>
  </si>
  <si>
    <t>K10:0,9*27</t>
  </si>
  <si>
    <t>K11:2,46*10</t>
  </si>
  <si>
    <t>K18:2,46*12</t>
  </si>
  <si>
    <t>K19:1,5*19</t>
  </si>
  <si>
    <t>K26:0,9*13</t>
  </si>
  <si>
    <t>K32:0,6*14</t>
  </si>
  <si>
    <t>764908308RS1</t>
  </si>
  <si>
    <t>Oplechování parapetů z poplastovaného plechu rš 340 mm</t>
  </si>
  <si>
    <t>K33:0,8*1</t>
  </si>
  <si>
    <t>K35:0,56*1</t>
  </si>
  <si>
    <t>764908309RS3</t>
  </si>
  <si>
    <t>Oplechování parapetů z poplastovaného plechu rš 365 mm</t>
  </si>
  <si>
    <t>K01:1,68*58</t>
  </si>
  <si>
    <t>K02:1,08*45</t>
  </si>
  <si>
    <t>K03:0,38*13</t>
  </si>
  <si>
    <t>K04:2,75*3</t>
  </si>
  <si>
    <t>K05:0,57*2</t>
  </si>
  <si>
    <t>K06:0,78*24</t>
  </si>
  <si>
    <t>K07:0,68*6</t>
  </si>
  <si>
    <t>K08:0,53*2</t>
  </si>
  <si>
    <t>K09:1,68*4</t>
  </si>
  <si>
    <t>K14:1,28*2</t>
  </si>
  <si>
    <t>K16:1,08*1</t>
  </si>
  <si>
    <t>K20:3,05*1</t>
  </si>
  <si>
    <t>K27:0,88*1</t>
  </si>
  <si>
    <t>K30:1,28*2</t>
  </si>
  <si>
    <t>K31:1,08*2</t>
  </si>
  <si>
    <t>K34:1,68*31</t>
  </si>
  <si>
    <t>K36:2,75*2</t>
  </si>
  <si>
    <t>K37:1,08*2</t>
  </si>
  <si>
    <t>K38:0,53*2</t>
  </si>
  <si>
    <t>K39:1,95*1</t>
  </si>
  <si>
    <t>764900029RA0</t>
  </si>
  <si>
    <t xml:space="preserve">Demontáž podokapních žlabů </t>
  </si>
  <si>
    <t>764900040RA0</t>
  </si>
  <si>
    <t xml:space="preserve">Demontáž odpadních trub </t>
  </si>
  <si>
    <t>764900048RA0</t>
  </si>
  <si>
    <t xml:space="preserve">Demontáž závětrných lišt </t>
  </si>
  <si>
    <t>764900049RA0</t>
  </si>
  <si>
    <t xml:space="preserve">Demontáž okapniček </t>
  </si>
  <si>
    <t>764900050RAA</t>
  </si>
  <si>
    <t>Demontáž oplechování parapetů z plechu pozinkovaného</t>
  </si>
  <si>
    <t>764900060RAA</t>
  </si>
  <si>
    <t>Demontáž oplechování zdí z plechu pozinkovaného</t>
  </si>
  <si>
    <t>998764103R00</t>
  </si>
  <si>
    <t xml:space="preserve">Přesun hmot pro klempířské konstr., výšky do 24 m </t>
  </si>
  <si>
    <t>765</t>
  </si>
  <si>
    <t>Krytiny tvrdé</t>
  </si>
  <si>
    <t>765 Krytiny tvrdé</t>
  </si>
  <si>
    <t>765361810R00</t>
  </si>
  <si>
    <t xml:space="preserve">Demontáž šindelové krytiny, do suti </t>
  </si>
  <si>
    <t>765511109R00</t>
  </si>
  <si>
    <t xml:space="preserve">Krytina ze živičného šindele, jedn. bednění s lep. </t>
  </si>
  <si>
    <t>765950010RA0</t>
  </si>
  <si>
    <t xml:space="preserve">Přeložení pálené krytiny </t>
  </si>
  <si>
    <t>998765103R00</t>
  </si>
  <si>
    <t xml:space="preserve">Přesun hmot pro krytiny tvrdé, výšky do 24 m </t>
  </si>
  <si>
    <t>767</t>
  </si>
  <si>
    <t>Konstrukce zámečnické</t>
  </si>
  <si>
    <t>767 Konstrukce zámečnické</t>
  </si>
  <si>
    <t>767-oprava</t>
  </si>
  <si>
    <t>Dmtž+ oprava+ zpětná mtž zábradlí včetně překotvení</t>
  </si>
  <si>
    <t>767-oprava1</t>
  </si>
  <si>
    <t>Dmtž+ oprava+ zpětná mtž žebříků včetně překotvení</t>
  </si>
  <si>
    <t>767990078RS0</t>
  </si>
  <si>
    <t>Atypické ocelové konstrukce okenní mříž 1900/3200 mm</t>
  </si>
  <si>
    <t>kg</t>
  </si>
  <si>
    <t>Z01:1,9*3,2*6*4</t>
  </si>
  <si>
    <t>povrchová úprava žárové zinkování:</t>
  </si>
  <si>
    <t>včetně kotvících prvků:</t>
  </si>
  <si>
    <t>767996801R00</t>
  </si>
  <si>
    <t>Demontáž atypických ocelových konstr. do 50 kg okenní mříže</t>
  </si>
  <si>
    <t>W09:1,9*3,2*6*4</t>
  </si>
  <si>
    <t>767996803R00</t>
  </si>
  <si>
    <t>Demontáž atypických ocelových konstr. do 250 kg přístřešek na kola</t>
  </si>
  <si>
    <t>přístřešek kola:180</t>
  </si>
  <si>
    <t>998767103R00</t>
  </si>
  <si>
    <t xml:space="preserve">Přesun hmot pro zámečnické konstr., výšky do 24 m </t>
  </si>
  <si>
    <t>784</t>
  </si>
  <si>
    <t>Malby</t>
  </si>
  <si>
    <t>784 Malby</t>
  </si>
  <si>
    <t>784161401R00</t>
  </si>
  <si>
    <t xml:space="preserve">Penetrace podkladu nátěrem , Klasik, 1 x </t>
  </si>
  <si>
    <t>SDK:9,9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</si>
  <si>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</si>
  <si>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</si>
  <si>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</si>
  <si>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</si>
  <si>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1.PP:(5,3+5,5+5,3+5,7)*2,4</t>
  </si>
  <si>
    <t>2,2*2,4</t>
  </si>
  <si>
    <t>14,9*2,4</t>
  </si>
  <si>
    <t>1.NP:(2+2)*2,5</t>
  </si>
  <si>
    <t>6,2*2,5</t>
  </si>
  <si>
    <t>2*2,5</t>
  </si>
  <si>
    <t>2,5*2,5</t>
  </si>
  <si>
    <t>1,3*2,5</t>
  </si>
  <si>
    <t>3*2,5</t>
  </si>
  <si>
    <t>1,5*2,5</t>
  </si>
  <si>
    <t>22,5*2,5</t>
  </si>
  <si>
    <t>2.NP:(22,5+12)*2,5</t>
  </si>
  <si>
    <t>7*2,5</t>
  </si>
  <si>
    <t>2,8*2,5</t>
  </si>
  <si>
    <t>4.NP:(6+3+6+3)*2,5</t>
  </si>
  <si>
    <t>(3+5,5)*2,5</t>
  </si>
  <si>
    <t>M21</t>
  </si>
  <si>
    <t>Elektromontáže</t>
  </si>
  <si>
    <t>M21 Elektromontáže</t>
  </si>
  <si>
    <t>210000000RS0</t>
  </si>
  <si>
    <t>Jímací a svodové vedení-drát AlMgSi 8 mm vč. podpěr</t>
  </si>
  <si>
    <t>210000001RS0</t>
  </si>
  <si>
    <t xml:space="preserve">Drát FeZn 10 mm v zemi </t>
  </si>
  <si>
    <t>210000002RS0</t>
  </si>
  <si>
    <t xml:space="preserve">Pásek FeZn 30x4 v zemi </t>
  </si>
  <si>
    <t>210000003RS0</t>
  </si>
  <si>
    <t xml:space="preserve">Svorka křížová </t>
  </si>
  <si>
    <t>210000004RS0</t>
  </si>
  <si>
    <t xml:space="preserve">Svorka spojovací </t>
  </si>
  <si>
    <t>210000005RS0</t>
  </si>
  <si>
    <t xml:space="preserve">Svorka připojovací </t>
  </si>
  <si>
    <t>210000006RS0</t>
  </si>
  <si>
    <t xml:space="preserve">Svorka na potrubí </t>
  </si>
  <si>
    <t>210000007RS0</t>
  </si>
  <si>
    <t xml:space="preserve">Svorka T (EST) </t>
  </si>
  <si>
    <t>210000008RS0</t>
  </si>
  <si>
    <t xml:space="preserve">Svorka zkušební </t>
  </si>
  <si>
    <t>210000009RS0</t>
  </si>
  <si>
    <t xml:space="preserve">Označovací štítek </t>
  </si>
  <si>
    <t>210000010RS0</t>
  </si>
  <si>
    <t xml:space="preserve">Tvarování montážního dílu </t>
  </si>
  <si>
    <t>210000011RS0</t>
  </si>
  <si>
    <t xml:space="preserve">Ochranný úhelník </t>
  </si>
  <si>
    <t>210000012RS0</t>
  </si>
  <si>
    <t xml:space="preserve">Jímací tyč 1.5m vč.podstavce a připojovací svorky </t>
  </si>
  <si>
    <t>210000013RS0</t>
  </si>
  <si>
    <t xml:space="preserve">Jímací tyč 3m vč.podstavce a připojovací svorky </t>
  </si>
  <si>
    <t>210000014RS0</t>
  </si>
  <si>
    <t xml:space="preserve">Izolovaný držák jímací tyče 0,7 m </t>
  </si>
  <si>
    <t>210000015RS0</t>
  </si>
  <si>
    <t xml:space="preserve">Pomocné montážní práce, demontáž </t>
  </si>
  <si>
    <t>hod</t>
  </si>
  <si>
    <t>210000016RS0</t>
  </si>
  <si>
    <t xml:space="preserve">Výkop a zához rýhy 35x90cm tř.3 </t>
  </si>
  <si>
    <t>210000017RS0</t>
  </si>
  <si>
    <t xml:space="preserve">Revize hromosvodu </t>
  </si>
  <si>
    <t>2101</t>
  </si>
  <si>
    <t xml:space="preserve">Dmtž + zpětná montáž venkovního svítidla </t>
  </si>
  <si>
    <t>venkovní svítidla:9</t>
  </si>
  <si>
    <t>2102</t>
  </si>
  <si>
    <t xml:space="preserve">Úprava a připojení el. ovládání oken </t>
  </si>
  <si>
    <t>el.ovládání oken:24</t>
  </si>
  <si>
    <t>M22</t>
  </si>
  <si>
    <t>Montáž sdělovací a zabezp. techniky</t>
  </si>
  <si>
    <t>M22 Montáž sdělovací a zabezp. techniky</t>
  </si>
  <si>
    <t>M22 - oprava</t>
  </si>
  <si>
    <t xml:space="preserve">Přemístění slaboproudého vedení 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</si>
  <si>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</si>
  <si>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</si>
  <si>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</si>
  <si>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</si>
  <si>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</si>
  <si>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</si>
  <si>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</si>
  <si>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</si>
  <si>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</si>
  <si>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</si>
  <si>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</si>
  <si>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</si>
  <si>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</si>
  <si>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</si>
  <si>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</si>
  <si>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</si>
  <si>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</si>
  <si>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0</t>
  </si>
  <si>
    <t>1 Stavební řešení</t>
  </si>
  <si>
    <t>2</t>
  </si>
  <si>
    <t>Vedlejší náklady</t>
  </si>
  <si>
    <t>2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</si>
  <si>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</si>
  <si>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</si>
  <si>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</si>
  <si>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</si>
  <si>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soubor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</si>
  <si>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</si>
  <si>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</si>
  <si>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</si>
  <si>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</si>
  <si>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</si>
  <si>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</si>
  <si>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</si>
  <si>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</si>
  <si>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08</t>
  </si>
  <si>
    <t>Provedení měření vlhkosti zdiva před apikací ETICS</t>
  </si>
  <si>
    <t>09</t>
  </si>
  <si>
    <t>Bankovní záruka - náklady na bankovní záruky dle podmínek zadávací dokumentace</t>
  </si>
  <si>
    <t>10</t>
  </si>
  <si>
    <t>Pojištění stavby - náklady na pojištění stavby dle podmínek zadávací dokumentace</t>
  </si>
  <si>
    <t>11</t>
  </si>
  <si>
    <t xml:space="preserve">Pamětní deska dle požadavku zadavatele </t>
  </si>
  <si>
    <t>1 Vedlejší náklady</t>
  </si>
  <si>
    <t>Rozpočtová rezerva</t>
  </si>
  <si>
    <t>3 Rozpočtová rezerva</t>
  </si>
  <si>
    <t>12</t>
  </si>
  <si>
    <t>Rozpočtová rezerva ve výši 5 % z celkových nákladů stavby</t>
  </si>
  <si>
    <t>1 Rozpočtová rezerva</t>
  </si>
  <si>
    <t>Soupis prací</t>
  </si>
  <si>
    <t>Sádrokarton. na ocel. rošt vodor. desky standard tl. 12,5 mm, TI min. vata tl. 26 cm</t>
  </si>
  <si>
    <t xml:space="preserve">D+M oken plastových 3050/1000 mm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</si>
</sst>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0" fontId="9" fillId="23" borderId="23" xfId="46" applyFont="1" applyFill="1" applyBorder="1" applyAlignment="1">
      <alignment horizontal="center" vertical="top"/>
      <protection/>
    </xf>
    <xf numFmtId="49" fontId="9" fillId="23" borderId="23" xfId="46" applyNumberFormat="1" applyFont="1" applyFill="1" applyBorder="1" applyAlignment="1">
      <alignment horizontal="left" vertical="top"/>
      <protection/>
    </xf>
    <xf numFmtId="0" fontId="9" fillId="23" borderId="23" xfId="46" applyFont="1" applyFill="1" applyBorder="1" applyAlignment="1">
      <alignment vertical="top" wrapText="1"/>
      <protection/>
    </xf>
    <xf numFmtId="49" fontId="9" fillId="23" borderId="23" xfId="46" applyNumberFormat="1" applyFont="1" applyFill="1" applyBorder="1" applyAlignment="1">
      <alignment horizontal="center" shrinkToFit="1"/>
      <protection/>
    </xf>
    <xf numFmtId="4" fontId="9" fillId="23" borderId="23" xfId="46" applyNumberFormat="1" applyFont="1" applyFill="1" applyBorder="1" applyAlignment="1">
      <alignment horizontal="right"/>
      <protection/>
    </xf>
    <xf numFmtId="4" fontId="9" fillId="23" borderId="23" xfId="46" applyNumberFormat="1" applyFont="1" applyFill="1" applyBorder="1">
      <alignment/>
      <protection/>
    </xf>
    <xf numFmtId="0" fontId="9" fillId="37" borderId="23" xfId="46" applyFont="1" applyFill="1" applyBorder="1" applyAlignment="1">
      <alignment horizontal="center" vertical="top"/>
      <protection/>
    </xf>
    <xf numFmtId="49" fontId="9" fillId="37" borderId="23" xfId="46" applyNumberFormat="1" applyFont="1" applyFill="1" applyBorder="1" applyAlignment="1">
      <alignment horizontal="left" vertical="top"/>
      <protection/>
    </xf>
    <xf numFmtId="0" fontId="9" fillId="37" borderId="23" xfId="46" applyFont="1" applyFill="1" applyBorder="1" applyAlignment="1">
      <alignment vertical="top" wrapText="1"/>
      <protection/>
    </xf>
    <xf numFmtId="49" fontId="9" fillId="37" borderId="23" xfId="46" applyNumberFormat="1" applyFont="1" applyFill="1" applyBorder="1" applyAlignment="1">
      <alignment horizontal="center" shrinkToFit="1"/>
      <protection/>
    </xf>
    <xf numFmtId="4" fontId="9" fillId="37" borderId="23" xfId="46" applyNumberFormat="1" applyFont="1" applyFill="1" applyBorder="1" applyAlignment="1">
      <alignment horizontal="right"/>
      <protection/>
    </xf>
    <xf numFmtId="4" fontId="9" fillId="37" borderId="23" xfId="46" applyNumberFormat="1" applyFont="1" applyFill="1" applyBorder="1">
      <alignment/>
      <protection/>
    </xf>
    <xf numFmtId="0" fontId="9" fillId="38" borderId="23" xfId="46" applyFont="1" applyFill="1" applyBorder="1" applyAlignment="1">
      <alignment horizontal="center" vertical="top"/>
      <protection/>
    </xf>
    <xf numFmtId="49" fontId="9" fillId="38" borderId="23" xfId="46" applyNumberFormat="1" applyFont="1" applyFill="1" applyBorder="1" applyAlignment="1">
      <alignment horizontal="left" vertical="top"/>
      <protection/>
    </xf>
    <xf numFmtId="0" fontId="9" fillId="38" borderId="23" xfId="46" applyFont="1" applyFill="1" applyBorder="1" applyAlignment="1">
      <alignment vertical="top" wrapText="1"/>
      <protection/>
    </xf>
    <xf numFmtId="49" fontId="9" fillId="38" borderId="23" xfId="46" applyNumberFormat="1" applyFont="1" applyFill="1" applyBorder="1" applyAlignment="1">
      <alignment horizontal="center" shrinkToFit="1"/>
      <protection/>
    </xf>
    <xf numFmtId="4" fontId="9" fillId="38" borderId="23" xfId="46" applyNumberFormat="1" applyFont="1" applyFill="1" applyBorder="1" applyAlignment="1">
      <alignment horizontal="right"/>
      <protection/>
    </xf>
    <xf numFmtId="4" fontId="9" fillId="38" borderId="23" xfId="46" applyNumberFormat="1" applyFont="1" applyFill="1" applyBorder="1">
      <alignment/>
      <protection/>
    </xf>
    <xf numFmtId="0" fontId="2" fillId="0" borderId="0" xfId="46" applyFont="1" applyAlignment="1">
      <alignment horizontal="center" vertical="center"/>
      <protection/>
    </xf>
    <xf numFmtId="4" fontId="2" fillId="0" borderId="0" xfId="46" applyNumberFormat="1" applyFont="1" applyAlignment="1">
      <alignment horizontal="center" vertical="center"/>
      <protection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9" borderId="20" xfId="0" applyNumberFormat="1" applyFont="1" applyFill="1" applyBorder="1" applyAlignment="1">
      <alignment horizontal="right" vertical="center"/>
    </xf>
    <xf numFmtId="3" fontId="7" fillId="39" borderId="5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5" fillId="36" borderId="73" xfId="46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  <xf numFmtId="4" fontId="8" fillId="33" borderId="11" xfId="46" applyNumberFormat="1" applyFont="1" applyFill="1" applyBorder="1">
      <alignment/>
      <protection/>
    </xf>
    <xf numFmtId="0" fontId="2" fillId="0" borderId="16" xfId="46" applyFont="1" applyFill="1" applyBorder="1">
      <alignment/>
      <protection/>
    </xf>
    <xf numFmtId="4" fontId="9" fillId="0" borderId="16" xfId="46" applyNumberFormat="1" applyFont="1" applyBorder="1">
      <alignment/>
      <protection/>
    </xf>
    <xf numFmtId="4" fontId="2" fillId="0" borderId="0" xfId="46" applyNumberFormat="1" applyFont="1" applyBorder="1">
      <alignment/>
      <protection/>
    </xf>
    <xf numFmtId="0" fontId="2" fillId="0" borderId="0" xfId="46" applyFont="1" applyFill="1" applyBorder="1">
      <alignment/>
      <protection/>
    </xf>
    <xf numFmtId="0" fontId="13" fillId="0" borderId="0" xfId="46" applyFont="1" applyFill="1" applyBorder="1">
      <alignment/>
      <protection/>
    </xf>
    <xf numFmtId="0" fontId="2" fillId="0" borderId="0" xfId="46" applyFont="1" applyFill="1" applyBorder="1" applyAlignment="1">
      <alignment horizontal="center" vertical="center"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9" fillId="0" borderId="0" xfId="46" applyFont="1" applyFill="1" applyBorder="1" applyAlignment="1">
      <alignment horizontal="center" vertical="center" wrapText="1"/>
      <protection/>
    </xf>
    <xf numFmtId="49" fontId="9" fillId="0" borderId="0" xfId="46" applyNumberFormat="1" applyFont="1" applyFill="1" applyBorder="1" applyAlignment="1">
      <alignment horizontal="center" vertical="center" shrinkToFit="1"/>
      <protection/>
    </xf>
    <xf numFmtId="4" fontId="9" fillId="0" borderId="0" xfId="46" applyNumberFormat="1" applyFont="1" applyFill="1" applyBorder="1" applyAlignment="1">
      <alignment horizontal="center" vertical="center"/>
      <protection/>
    </xf>
    <xf numFmtId="2" fontId="2" fillId="0" borderId="0" xfId="46" applyNumberFormat="1" applyFont="1" applyFill="1" applyBorder="1" applyAlignment="1">
      <alignment horizontal="center" vertical="center"/>
      <protection/>
    </xf>
    <xf numFmtId="0" fontId="14" fillId="0" borderId="0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6"/>
  <sheetViews>
    <sheetView showGridLines="0" tabSelected="1" zoomScaleSheetLayoutView="75" zoomScalePageLayoutView="0" workbookViewId="0" topLeftCell="B1">
      <selection activeCell="F31" sqref="F3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1153</v>
      </c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 hidden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13">
        <f>ROUND(G33,0)</f>
        <v>0</v>
      </c>
      <c r="J19" s="314"/>
      <c r="K19" s="34"/>
    </row>
    <row r="20" spans="2:11" ht="12.75" hidden="1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15">
        <f>ROUND(I19*D20/100,0)</f>
        <v>0</v>
      </c>
      <c r="J20" s="316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15">
        <f>ROUND(H33,0)</f>
        <v>0</v>
      </c>
      <c r="J21" s="316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17">
        <f>ROUND(I21*D21/100,0)</f>
        <v>0</v>
      </c>
      <c r="J22" s="318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19">
        <f>SUM(I19:I22)</f>
        <v>0</v>
      </c>
      <c r="J23" s="320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98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f>SUM('1 1 KL'!F30:G30)</f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1123</v>
      </c>
      <c r="C31" s="61" t="s">
        <v>1124</v>
      </c>
      <c r="D31" s="62"/>
      <c r="E31" s="63"/>
      <c r="F31" s="64">
        <f>G31+H31+I31</f>
        <v>0</v>
      </c>
      <c r="G31" s="65">
        <v>0</v>
      </c>
      <c r="H31" s="66">
        <f>SUM('2 1 KL'!F30:G30)</f>
        <v>0</v>
      </c>
      <c r="I31" s="66">
        <f>(G31*SazbaDPH1)/100+(H31*SazbaDPH2)/100</f>
        <v>0</v>
      </c>
      <c r="J31" s="59">
        <f>IF(CelkemObjekty=0,"",F31/CelkemObjekty*100)</f>
      </c>
    </row>
    <row r="32" spans="2:10" ht="12.75">
      <c r="B32" s="60" t="s">
        <v>128</v>
      </c>
      <c r="C32" s="61" t="s">
        <v>1148</v>
      </c>
      <c r="D32" s="62"/>
      <c r="E32" s="63"/>
      <c r="F32" s="64">
        <f>G32+H32+I32</f>
        <v>0</v>
      </c>
      <c r="G32" s="65">
        <v>0</v>
      </c>
      <c r="H32" s="66">
        <f>(H30+H31)*0.05</f>
        <v>0</v>
      </c>
      <c r="I32" s="66">
        <f>(G32*SazbaDPH1)/100+(H32*SazbaDPH2)/100</f>
        <v>0</v>
      </c>
      <c r="J32" s="59">
        <f>IF(CelkemObjekty=0,"",F32/CelkemObjekty*100)</f>
      </c>
    </row>
    <row r="33" spans="2:10" ht="17.25" customHeight="1">
      <c r="B33" s="67" t="s">
        <v>19</v>
      </c>
      <c r="C33" s="68"/>
      <c r="D33" s="69"/>
      <c r="E33" s="70"/>
      <c r="F33" s="71">
        <f>SUM(F30:F32)</f>
        <v>0</v>
      </c>
      <c r="G33" s="71">
        <f>SUM(G30:G32)</f>
        <v>0</v>
      </c>
      <c r="H33" s="71">
        <f>SUM(H30:H32)</f>
        <v>0</v>
      </c>
      <c r="I33" s="71">
        <f>SUM(I30:I32)</f>
        <v>0</v>
      </c>
      <c r="J33" s="72">
        <f>IF(CelkemObjekty=0,"",F33/CelkemObjekty*100)</f>
      </c>
    </row>
    <row r="34" spans="2:11" ht="12.75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9.7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7.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8" hidden="1">
      <c r="B37" s="13" t="s">
        <v>20</v>
      </c>
      <c r="C37" s="45"/>
      <c r="D37" s="45"/>
      <c r="E37" s="45"/>
      <c r="F37" s="45"/>
      <c r="G37" s="45"/>
      <c r="H37" s="45"/>
      <c r="I37" s="45"/>
      <c r="J37" s="45"/>
      <c r="K37" s="73"/>
    </row>
    <row r="38" ht="12.75" hidden="1">
      <c r="K38" s="73"/>
    </row>
    <row r="39" spans="2:10" ht="25.5" hidden="1">
      <c r="B39" s="74" t="s">
        <v>21</v>
      </c>
      <c r="C39" s="75" t="s">
        <v>22</v>
      </c>
      <c r="D39" s="48"/>
      <c r="E39" s="49"/>
      <c r="F39" s="50" t="s">
        <v>17</v>
      </c>
      <c r="G39" s="51" t="str">
        <f>CONCATENATE("Základ DPH ",SazbaDPH1," %")</f>
        <v>Základ DPH 15 %</v>
      </c>
      <c r="H39" s="50" t="str">
        <f>CONCATENATE("Základ DPH ",SazbaDPH2," %")</f>
        <v>Základ DPH 21 %</v>
      </c>
      <c r="I39" s="51" t="s">
        <v>18</v>
      </c>
      <c r="J39" s="50" t="s">
        <v>12</v>
      </c>
    </row>
    <row r="40" spans="2:10" ht="12.75" hidden="1">
      <c r="B40" s="76" t="s">
        <v>98</v>
      </c>
      <c r="C40" s="77" t="s">
        <v>1122</v>
      </c>
      <c r="D40" s="54"/>
      <c r="E40" s="55"/>
      <c r="F40" s="56">
        <f>G40+H40+I40</f>
        <v>15780098.84</v>
      </c>
      <c r="G40" s="57">
        <v>0</v>
      </c>
      <c r="H40" s="58">
        <v>13041404</v>
      </c>
      <c r="I40" s="65">
        <f>(G40*SazbaDPH1)/100+(H40*SazbaDPH2)/100</f>
        <v>2738694.84</v>
      </c>
      <c r="J40" s="59">
        <f>IF(CelkemObjekty=0,"",F40/CelkemObjekty*100)</f>
      </c>
    </row>
    <row r="41" spans="2:10" ht="12.75" hidden="1">
      <c r="B41" s="78" t="s">
        <v>1123</v>
      </c>
      <c r="C41" s="79" t="s">
        <v>1147</v>
      </c>
      <c r="D41" s="62"/>
      <c r="E41" s="63"/>
      <c r="F41" s="64">
        <f>G41+H41+I41</f>
        <v>901450</v>
      </c>
      <c r="G41" s="65">
        <v>0</v>
      </c>
      <c r="H41" s="66">
        <v>745000</v>
      </c>
      <c r="I41" s="65">
        <f>(G41*SazbaDPH1)/100+(H41*SazbaDPH2)/100</f>
        <v>156450</v>
      </c>
      <c r="J41" s="59">
        <f>IF(CelkemObjekty=0,"",F41/CelkemObjekty*100)</f>
      </c>
    </row>
    <row r="42" spans="2:10" ht="12.75" hidden="1">
      <c r="B42" s="78" t="s">
        <v>128</v>
      </c>
      <c r="C42" s="79" t="s">
        <v>1152</v>
      </c>
      <c r="D42" s="62"/>
      <c r="E42" s="63"/>
      <c r="F42" s="64">
        <f>G42+H42+I42</f>
        <v>0</v>
      </c>
      <c r="G42" s="65">
        <v>0</v>
      </c>
      <c r="H42" s="66">
        <v>0</v>
      </c>
      <c r="I42" s="65">
        <f>(G42*SazbaDPH1)/100+(H42*SazbaDPH2)/100</f>
        <v>0</v>
      </c>
      <c r="J42" s="59">
        <f>IF(CelkemObjekty=0,"",F42/CelkemObjekty*100)</f>
      </c>
    </row>
    <row r="43" spans="2:10" ht="12.75" hidden="1">
      <c r="B43" s="67" t="s">
        <v>19</v>
      </c>
      <c r="C43" s="68"/>
      <c r="D43" s="69"/>
      <c r="E43" s="70"/>
      <c r="F43" s="71">
        <f>SUM(F40:F42)</f>
        <v>16681548.84</v>
      </c>
      <c r="G43" s="80">
        <f>SUM(G40:G42)</f>
        <v>0</v>
      </c>
      <c r="H43" s="71">
        <f>SUM(H40:H42)</f>
        <v>13786404</v>
      </c>
      <c r="I43" s="80">
        <f>SUM(I40:I42)</f>
        <v>2895144.84</v>
      </c>
      <c r="J43" s="72">
        <f>IF(CelkemObjekty=0,"",F43/CelkemObjekty*100)</f>
      </c>
    </row>
    <row r="44" ht="9" customHeight="1" hidden="1"/>
    <row r="45" ht="6" customHeight="1" hidden="1"/>
    <row r="46" ht="3" customHeight="1" hidden="1"/>
    <row r="47" ht="6.75" customHeight="1" hidden="1"/>
    <row r="48" spans="2:10" ht="20.25" customHeight="1" hidden="1">
      <c r="B48" s="13" t="s">
        <v>23</v>
      </c>
      <c r="C48" s="45"/>
      <c r="D48" s="45"/>
      <c r="E48" s="45"/>
      <c r="F48" s="45"/>
      <c r="G48" s="45"/>
      <c r="H48" s="45"/>
      <c r="I48" s="45"/>
      <c r="J48" s="45"/>
    </row>
    <row r="49" ht="9" customHeight="1" hidden="1"/>
    <row r="50" spans="2:10" ht="12.75" hidden="1">
      <c r="B50" s="47" t="s">
        <v>24</v>
      </c>
      <c r="C50" s="48"/>
      <c r="D50" s="48"/>
      <c r="E50" s="50" t="s">
        <v>12</v>
      </c>
      <c r="F50" s="50" t="s">
        <v>25</v>
      </c>
      <c r="G50" s="51" t="s">
        <v>26</v>
      </c>
      <c r="H50" s="50" t="s">
        <v>27</v>
      </c>
      <c r="I50" s="51" t="s">
        <v>28</v>
      </c>
      <c r="J50" s="81" t="s">
        <v>29</v>
      </c>
    </row>
    <row r="51" spans="2:10" ht="12.75" hidden="1">
      <c r="B51" s="52" t="s">
        <v>1126</v>
      </c>
      <c r="C51" s="53" t="s">
        <v>1127</v>
      </c>
      <c r="D51" s="54"/>
      <c r="E51" s="82">
        <f aca="true" t="shared" si="0" ref="E51:E75">IF(SUM(SoucetDilu)=0,"",SUM(F51:J51)/SUM(SoucetDilu)*100)</f>
        <v>5.403874758489589</v>
      </c>
      <c r="F51" s="58">
        <v>745000</v>
      </c>
      <c r="G51" s="57">
        <v>0</v>
      </c>
      <c r="H51" s="58">
        <v>0</v>
      </c>
      <c r="I51" s="57">
        <v>0</v>
      </c>
      <c r="J51" s="58">
        <v>0</v>
      </c>
    </row>
    <row r="52" spans="2:10" ht="12.75" hidden="1">
      <c r="B52" s="60" t="s">
        <v>98</v>
      </c>
      <c r="C52" s="61" t="s">
        <v>99</v>
      </c>
      <c r="D52" s="62"/>
      <c r="E52" s="83">
        <f t="shared" si="0"/>
        <v>0.37812737868411483</v>
      </c>
      <c r="F52" s="66">
        <v>52130.16765</v>
      </c>
      <c r="G52" s="65">
        <v>0</v>
      </c>
      <c r="H52" s="66">
        <v>0</v>
      </c>
      <c r="I52" s="65">
        <v>0</v>
      </c>
      <c r="J52" s="66">
        <v>0</v>
      </c>
    </row>
    <row r="53" spans="2:10" ht="12.75" hidden="1">
      <c r="B53" s="60" t="s">
        <v>128</v>
      </c>
      <c r="C53" s="61" t="s">
        <v>129</v>
      </c>
      <c r="D53" s="62"/>
      <c r="E53" s="83">
        <f t="shared" si="0"/>
        <v>0.10580981171543459</v>
      </c>
      <c r="F53" s="66">
        <v>14587.368</v>
      </c>
      <c r="G53" s="65">
        <v>0</v>
      </c>
      <c r="H53" s="66">
        <v>0</v>
      </c>
      <c r="I53" s="65">
        <v>0</v>
      </c>
      <c r="J53" s="66">
        <v>0</v>
      </c>
    </row>
    <row r="54" spans="2:10" ht="12.75" hidden="1">
      <c r="B54" s="60" t="s">
        <v>141</v>
      </c>
      <c r="C54" s="61" t="s">
        <v>142</v>
      </c>
      <c r="D54" s="62"/>
      <c r="E54" s="83">
        <f t="shared" si="0"/>
        <v>0.018496465576198412</v>
      </c>
      <c r="F54" s="66">
        <v>2549.99745</v>
      </c>
      <c r="G54" s="65">
        <v>0</v>
      </c>
      <c r="H54" s="66">
        <v>0</v>
      </c>
      <c r="I54" s="65">
        <v>0</v>
      </c>
      <c r="J54" s="66">
        <v>0</v>
      </c>
    </row>
    <row r="55" spans="2:10" ht="12.75" hidden="1">
      <c r="B55" s="60" t="s">
        <v>150</v>
      </c>
      <c r="C55" s="61" t="s">
        <v>151</v>
      </c>
      <c r="D55" s="62"/>
      <c r="E55" s="83">
        <f t="shared" si="0"/>
        <v>0.8973603337970083</v>
      </c>
      <c r="F55" s="66">
        <v>123713.71998000001</v>
      </c>
      <c r="G55" s="65">
        <v>0</v>
      </c>
      <c r="H55" s="66">
        <v>0</v>
      </c>
      <c r="I55" s="65">
        <v>0</v>
      </c>
      <c r="J55" s="66">
        <v>0</v>
      </c>
    </row>
    <row r="56" spans="2:10" ht="12.75" hidden="1">
      <c r="B56" s="60" t="s">
        <v>199</v>
      </c>
      <c r="C56" s="61" t="s">
        <v>200</v>
      </c>
      <c r="D56" s="62"/>
      <c r="E56" s="83">
        <f t="shared" si="0"/>
        <v>42.62937921580464</v>
      </c>
      <c r="F56" s="66">
        <v>5877058.39516</v>
      </c>
      <c r="G56" s="65">
        <v>0</v>
      </c>
      <c r="H56" s="66">
        <v>0</v>
      </c>
      <c r="I56" s="65">
        <v>0</v>
      </c>
      <c r="J56" s="66">
        <v>0</v>
      </c>
    </row>
    <row r="57" spans="2:10" ht="12.75" hidden="1">
      <c r="B57" s="60" t="s">
        <v>586</v>
      </c>
      <c r="C57" s="61" t="s">
        <v>587</v>
      </c>
      <c r="D57" s="62"/>
      <c r="E57" s="83">
        <f t="shared" si="0"/>
        <v>0.8374223975157963</v>
      </c>
      <c r="F57" s="66">
        <v>115450.43400000001</v>
      </c>
      <c r="G57" s="65">
        <v>0</v>
      </c>
      <c r="H57" s="66">
        <v>0</v>
      </c>
      <c r="I57" s="65">
        <v>0</v>
      </c>
      <c r="J57" s="66">
        <v>0</v>
      </c>
    </row>
    <row r="58" spans="2:10" ht="12.75" hidden="1">
      <c r="B58" s="60" t="s">
        <v>595</v>
      </c>
      <c r="C58" s="61" t="s">
        <v>596</v>
      </c>
      <c r="D58" s="62"/>
      <c r="E58" s="83">
        <f t="shared" si="0"/>
        <v>10.550757191216379</v>
      </c>
      <c r="F58" s="66">
        <v>1454570</v>
      </c>
      <c r="G58" s="65">
        <v>0</v>
      </c>
      <c r="H58" s="66">
        <v>0</v>
      </c>
      <c r="I58" s="65">
        <v>0</v>
      </c>
      <c r="J58" s="66">
        <v>0</v>
      </c>
    </row>
    <row r="59" spans="2:10" ht="12.75" hidden="1">
      <c r="B59" s="60" t="s">
        <v>807</v>
      </c>
      <c r="C59" s="61" t="s">
        <v>808</v>
      </c>
      <c r="D59" s="62"/>
      <c r="E59" s="83">
        <f t="shared" si="0"/>
        <v>3.558592057052692</v>
      </c>
      <c r="F59" s="66">
        <v>0</v>
      </c>
      <c r="G59" s="65">
        <v>490601.87383862794</v>
      </c>
      <c r="H59" s="66">
        <v>0</v>
      </c>
      <c r="I59" s="65">
        <v>0</v>
      </c>
      <c r="J59" s="66">
        <v>0</v>
      </c>
    </row>
    <row r="60" spans="2:10" ht="12.75" hidden="1">
      <c r="B60" s="60" t="s">
        <v>833</v>
      </c>
      <c r="C60" s="61" t="s">
        <v>834</v>
      </c>
      <c r="D60" s="62"/>
      <c r="E60" s="83">
        <f t="shared" si="0"/>
        <v>6.112872849221689</v>
      </c>
      <c r="F60" s="66">
        <v>0</v>
      </c>
      <c r="G60" s="65">
        <v>842745.3403718501</v>
      </c>
      <c r="H60" s="66">
        <v>0</v>
      </c>
      <c r="I60" s="65">
        <v>0</v>
      </c>
      <c r="J60" s="66">
        <v>0</v>
      </c>
    </row>
    <row r="61" spans="2:10" ht="12.75" hidden="1">
      <c r="B61" s="60" t="s">
        <v>880</v>
      </c>
      <c r="C61" s="61" t="s">
        <v>881</v>
      </c>
      <c r="D61" s="62"/>
      <c r="E61" s="83">
        <f t="shared" si="0"/>
        <v>0.050774662160304865</v>
      </c>
      <c r="F61" s="66">
        <v>0</v>
      </c>
      <c r="G61" s="65">
        <v>7000</v>
      </c>
      <c r="H61" s="66">
        <v>0</v>
      </c>
      <c r="I61" s="65">
        <v>0</v>
      </c>
      <c r="J61" s="66">
        <v>0</v>
      </c>
    </row>
    <row r="62" spans="2:10" ht="12.75" hidden="1">
      <c r="B62" s="60" t="s">
        <v>885</v>
      </c>
      <c r="C62" s="61" t="s">
        <v>886</v>
      </c>
      <c r="D62" s="62"/>
      <c r="E62" s="83">
        <f t="shared" si="0"/>
        <v>2.3135692985350538</v>
      </c>
      <c r="F62" s="66">
        <v>0</v>
      </c>
      <c r="G62" s="65">
        <v>318958.007807415</v>
      </c>
      <c r="H62" s="66">
        <v>0</v>
      </c>
      <c r="I62" s="65">
        <v>0</v>
      </c>
      <c r="J62" s="66">
        <v>0</v>
      </c>
    </row>
    <row r="63" spans="2:10" ht="12.75" hidden="1">
      <c r="B63" s="60" t="s">
        <v>914</v>
      </c>
      <c r="C63" s="61" t="s">
        <v>915</v>
      </c>
      <c r="D63" s="62"/>
      <c r="E63" s="83">
        <f t="shared" si="0"/>
        <v>10.119110101908005</v>
      </c>
      <c r="F63" s="66">
        <v>0</v>
      </c>
      <c r="G63" s="65">
        <v>1395061.38888174</v>
      </c>
      <c r="H63" s="66">
        <v>0</v>
      </c>
      <c r="I63" s="65">
        <v>0</v>
      </c>
      <c r="J63" s="66">
        <v>0</v>
      </c>
    </row>
    <row r="64" spans="2:10" ht="12.75" hidden="1">
      <c r="B64" s="60" t="s">
        <v>995</v>
      </c>
      <c r="C64" s="61" t="s">
        <v>996</v>
      </c>
      <c r="D64" s="62"/>
      <c r="E64" s="83">
        <f t="shared" si="0"/>
        <v>0.4453192488944747</v>
      </c>
      <c r="F64" s="66">
        <v>0</v>
      </c>
      <c r="G64" s="65">
        <v>61393.5102595</v>
      </c>
      <c r="H64" s="66">
        <v>0</v>
      </c>
      <c r="I64" s="65">
        <v>0</v>
      </c>
      <c r="J64" s="66">
        <v>0</v>
      </c>
    </row>
    <row r="65" spans="2:10" ht="12.75" hidden="1">
      <c r="B65" s="60" t="s">
        <v>1006</v>
      </c>
      <c r="C65" s="61" t="s">
        <v>1007</v>
      </c>
      <c r="D65" s="62"/>
      <c r="E65" s="83">
        <f t="shared" si="0"/>
        <v>0.6291776506463522</v>
      </c>
      <c r="F65" s="66">
        <v>0</v>
      </c>
      <c r="G65" s="65">
        <v>86740.9721136</v>
      </c>
      <c r="H65" s="66">
        <v>0</v>
      </c>
      <c r="I65" s="65">
        <v>0</v>
      </c>
      <c r="J65" s="66">
        <v>0</v>
      </c>
    </row>
    <row r="66" spans="2:10" ht="12.75" hidden="1">
      <c r="B66" s="60" t="s">
        <v>1027</v>
      </c>
      <c r="C66" s="61" t="s">
        <v>1028</v>
      </c>
      <c r="D66" s="62"/>
      <c r="E66" s="83">
        <f t="shared" si="0"/>
        <v>0.19313593457305106</v>
      </c>
      <c r="F66" s="66">
        <v>0</v>
      </c>
      <c r="G66" s="65">
        <v>26626.5</v>
      </c>
      <c r="H66" s="66">
        <v>0</v>
      </c>
      <c r="I66" s="65">
        <v>0</v>
      </c>
      <c r="J66" s="66">
        <v>0</v>
      </c>
    </row>
    <row r="67" spans="2:10" ht="12.75" hidden="1">
      <c r="B67" s="60" t="s">
        <v>695</v>
      </c>
      <c r="C67" s="61" t="s">
        <v>696</v>
      </c>
      <c r="D67" s="62"/>
      <c r="E67" s="83">
        <f t="shared" si="0"/>
        <v>9.357089681586682</v>
      </c>
      <c r="F67" s="66">
        <v>1290006.176</v>
      </c>
      <c r="G67" s="65">
        <v>0</v>
      </c>
      <c r="H67" s="66">
        <v>0</v>
      </c>
      <c r="I67" s="65">
        <v>0</v>
      </c>
      <c r="J67" s="66">
        <v>0</v>
      </c>
    </row>
    <row r="68" spans="2:10" ht="12.75" hidden="1">
      <c r="B68" s="60" t="s">
        <v>718</v>
      </c>
      <c r="C68" s="61" t="s">
        <v>719</v>
      </c>
      <c r="D68" s="62"/>
      <c r="E68" s="83">
        <f t="shared" si="0"/>
        <v>0.07253523165757837</v>
      </c>
      <c r="F68" s="66">
        <v>10000</v>
      </c>
      <c r="G68" s="65">
        <v>0</v>
      </c>
      <c r="H68" s="66">
        <v>0</v>
      </c>
      <c r="I68" s="65">
        <v>0</v>
      </c>
      <c r="J68" s="66">
        <v>0</v>
      </c>
    </row>
    <row r="69" spans="2:10" ht="12.75" hidden="1">
      <c r="B69" s="60" t="s">
        <v>724</v>
      </c>
      <c r="C69" s="61" t="s">
        <v>725</v>
      </c>
      <c r="D69" s="62"/>
      <c r="E69" s="83">
        <f t="shared" si="0"/>
        <v>0.3610657934549295</v>
      </c>
      <c r="F69" s="66">
        <v>49777.9886</v>
      </c>
      <c r="G69" s="65">
        <v>0</v>
      </c>
      <c r="H69" s="66">
        <v>0</v>
      </c>
      <c r="I69" s="65">
        <v>0</v>
      </c>
      <c r="J69" s="66">
        <v>0</v>
      </c>
    </row>
    <row r="70" spans="2:10" ht="12.75" hidden="1">
      <c r="B70" s="60" t="s">
        <v>782</v>
      </c>
      <c r="C70" s="61" t="s">
        <v>783</v>
      </c>
      <c r="D70" s="62"/>
      <c r="E70" s="83">
        <f t="shared" si="0"/>
        <v>0.4533571560181559</v>
      </c>
      <c r="F70" s="66">
        <v>62501.6486</v>
      </c>
      <c r="G70" s="65">
        <v>0</v>
      </c>
      <c r="H70" s="66">
        <v>0</v>
      </c>
      <c r="I70" s="65">
        <v>0</v>
      </c>
      <c r="J70" s="66">
        <v>0</v>
      </c>
    </row>
    <row r="71" spans="2:10" ht="12.75" hidden="1">
      <c r="B71" s="60" t="s">
        <v>801</v>
      </c>
      <c r="C71" s="61" t="s">
        <v>802</v>
      </c>
      <c r="D71" s="62"/>
      <c r="E71" s="83">
        <f t="shared" si="0"/>
        <v>1.550598451373799</v>
      </c>
      <c r="F71" s="66">
        <v>213771.765242828</v>
      </c>
      <c r="G71" s="65">
        <v>0</v>
      </c>
      <c r="H71" s="66">
        <v>0</v>
      </c>
      <c r="I71" s="65">
        <v>0</v>
      </c>
      <c r="J71" s="66">
        <v>0</v>
      </c>
    </row>
    <row r="72" spans="2:10" ht="12.75" hidden="1">
      <c r="B72" s="60" t="s">
        <v>1104</v>
      </c>
      <c r="C72" s="61" t="s">
        <v>1105</v>
      </c>
      <c r="D72" s="62"/>
      <c r="E72" s="83">
        <f t="shared" si="0"/>
        <v>1.0649886567201627</v>
      </c>
      <c r="F72" s="66">
        <v>146823.637614852</v>
      </c>
      <c r="G72" s="65">
        <v>0</v>
      </c>
      <c r="H72" s="66">
        <v>0</v>
      </c>
      <c r="I72" s="65">
        <v>0</v>
      </c>
      <c r="J72" s="66">
        <v>0</v>
      </c>
    </row>
    <row r="73" spans="2:10" ht="12.75" hidden="1">
      <c r="B73" s="60" t="s">
        <v>1053</v>
      </c>
      <c r="C73" s="61" t="s">
        <v>1054</v>
      </c>
      <c r="D73" s="62"/>
      <c r="E73" s="83">
        <f t="shared" si="0"/>
        <v>2.836744107280404</v>
      </c>
      <c r="F73" s="66">
        <v>0</v>
      </c>
      <c r="G73" s="65">
        <v>0</v>
      </c>
      <c r="H73" s="66">
        <v>0</v>
      </c>
      <c r="I73" s="65">
        <v>391085</v>
      </c>
      <c r="J73" s="66">
        <v>0</v>
      </c>
    </row>
    <row r="74" spans="2:10" ht="12.75" hidden="1">
      <c r="B74" s="60" t="s">
        <v>1099</v>
      </c>
      <c r="C74" s="61" t="s">
        <v>1100</v>
      </c>
      <c r="D74" s="62"/>
      <c r="E74" s="83">
        <f t="shared" si="0"/>
        <v>0.05984156611750217</v>
      </c>
      <c r="F74" s="66">
        <v>0</v>
      </c>
      <c r="G74" s="65">
        <v>0</v>
      </c>
      <c r="H74" s="66">
        <v>0</v>
      </c>
      <c r="I74" s="65">
        <v>8250</v>
      </c>
      <c r="J74" s="66">
        <v>0</v>
      </c>
    </row>
    <row r="75" spans="2:10" ht="12.75" hidden="1">
      <c r="B75" s="67" t="s">
        <v>19</v>
      </c>
      <c r="C75" s="68"/>
      <c r="D75" s="69"/>
      <c r="E75" s="84">
        <f t="shared" si="0"/>
        <v>100</v>
      </c>
      <c r="F75" s="71">
        <f>SUM(F51:F74)</f>
        <v>10157941.29829768</v>
      </c>
      <c r="G75" s="80">
        <f>SUM(G51:G74)</f>
        <v>3229127.5932727326</v>
      </c>
      <c r="H75" s="71">
        <f>SUM(H51:H74)</f>
        <v>0</v>
      </c>
      <c r="I75" s="80">
        <f>SUM(I51:I74)</f>
        <v>399335</v>
      </c>
      <c r="J75" s="71">
        <f>SUM(J51:J74)</f>
        <v>0</v>
      </c>
    </row>
    <row r="76" ht="12.75" hidden="1"/>
    <row r="77" ht="2.25" customHeight="1" hidden="1"/>
    <row r="78" ht="1.5" customHeight="1" hidden="1"/>
    <row r="79" ht="0.75" customHeight="1" hidden="1"/>
    <row r="80" ht="0.75" customHeight="1" hidden="1"/>
    <row r="81" ht="0.75" customHeight="1" hidden="1"/>
    <row r="82" spans="2:10" ht="18" hidden="1">
      <c r="B82" s="13" t="s">
        <v>30</v>
      </c>
      <c r="C82" s="45"/>
      <c r="D82" s="45"/>
      <c r="E82" s="45"/>
      <c r="F82" s="45"/>
      <c r="G82" s="45"/>
      <c r="H82" s="45"/>
      <c r="I82" s="45"/>
      <c r="J82" s="45"/>
    </row>
    <row r="83" ht="12.75" hidden="1"/>
    <row r="84" spans="2:10" ht="12.75" hidden="1">
      <c r="B84" s="47" t="s">
        <v>31</v>
      </c>
      <c r="C84" s="48"/>
      <c r="D84" s="48"/>
      <c r="E84" s="85"/>
      <c r="F84" s="86"/>
      <c r="G84" s="51"/>
      <c r="H84" s="50" t="s">
        <v>17</v>
      </c>
      <c r="I84" s="1"/>
      <c r="J84" s="1"/>
    </row>
    <row r="85" spans="2:10" ht="12.75" hidden="1">
      <c r="B85" s="67" t="s">
        <v>19</v>
      </c>
      <c r="C85" s="68"/>
      <c r="D85" s="69"/>
      <c r="E85" s="87"/>
      <c r="F85" s="88"/>
      <c r="G85" s="80"/>
      <c r="H85" s="71">
        <v>0</v>
      </c>
      <c r="I85" s="1"/>
      <c r="J85" s="1"/>
    </row>
    <row r="86" spans="9:10" ht="12.75" hidden="1">
      <c r="I86" s="1"/>
      <c r="J86" s="1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82"/>
  <sheetViews>
    <sheetView showGridLines="0" showZeros="0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43" t="s">
        <v>1153</v>
      </c>
      <c r="B1" s="343"/>
      <c r="C1" s="343"/>
      <c r="D1" s="343"/>
      <c r="E1" s="343"/>
      <c r="F1" s="343"/>
      <c r="G1" s="343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32" t="s">
        <v>2</v>
      </c>
      <c r="B3" s="333"/>
      <c r="C3" s="182" t="s">
        <v>103</v>
      </c>
      <c r="D3" s="232"/>
      <c r="E3" s="233" t="s">
        <v>85</v>
      </c>
      <c r="F3" s="234" t="str">
        <f>'3 1 Rek'!H1</f>
        <v>1</v>
      </c>
      <c r="G3" s="235"/>
    </row>
    <row r="4" spans="1:7" ht="13.5" thickBot="1">
      <c r="A4" s="344" t="s">
        <v>76</v>
      </c>
      <c r="B4" s="335"/>
      <c r="C4" s="188" t="s">
        <v>1149</v>
      </c>
      <c r="D4" s="236"/>
      <c r="E4" s="345" t="str">
        <f>'3 1 Rek'!G2</f>
        <v>Rozpočtová rezerva</v>
      </c>
      <c r="F4" s="346"/>
      <c r="G4" s="347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1126</v>
      </c>
      <c r="C7" s="247" t="s">
        <v>1127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>
      <c r="A8" s="256">
        <v>1</v>
      </c>
      <c r="B8" s="257" t="s">
        <v>1150</v>
      </c>
      <c r="C8" s="258" t="s">
        <v>1151</v>
      </c>
      <c r="D8" s="259" t="s">
        <v>176</v>
      </c>
      <c r="E8" s="260">
        <v>1</v>
      </c>
      <c r="F8" s="260">
        <f>SUM(Stavba!H32)</f>
        <v>0</v>
      </c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57" ht="12.75">
      <c r="A9" s="273"/>
      <c r="B9" s="274" t="s">
        <v>100</v>
      </c>
      <c r="C9" s="275" t="s">
        <v>1128</v>
      </c>
      <c r="D9" s="276"/>
      <c r="E9" s="277"/>
      <c r="F9" s="278"/>
      <c r="G9" s="279">
        <f>SUM(G7:G8)</f>
        <v>0</v>
      </c>
      <c r="H9" s="280"/>
      <c r="I9" s="281">
        <f>SUM(I7:I8)</f>
        <v>0</v>
      </c>
      <c r="J9" s="280"/>
      <c r="K9" s="281">
        <f>SUM(K7:K8)</f>
        <v>0</v>
      </c>
      <c r="O9" s="255">
        <v>4</v>
      </c>
      <c r="BA9" s="282">
        <f>SUM(BA7:BA8)</f>
        <v>0</v>
      </c>
      <c r="BB9" s="282">
        <f>SUM(BB7:BB8)</f>
        <v>0</v>
      </c>
      <c r="BC9" s="282">
        <f>SUM(BC7:BC8)</f>
        <v>0</v>
      </c>
      <c r="BD9" s="282">
        <f>SUM(BD7:BD8)</f>
        <v>0</v>
      </c>
      <c r="BE9" s="282">
        <f>SUM(BE7:BE8)</f>
        <v>0</v>
      </c>
    </row>
    <row r="10" ht="12.75">
      <c r="E10" s="228"/>
    </row>
    <row r="11" ht="12.75">
      <c r="E11" s="228"/>
    </row>
    <row r="12" ht="12.75">
      <c r="E12" s="228"/>
    </row>
    <row r="13" ht="12.75">
      <c r="E13" s="228"/>
    </row>
    <row r="14" ht="12.75">
      <c r="E14" s="228"/>
    </row>
    <row r="15" ht="12.75">
      <c r="E15" s="228"/>
    </row>
    <row r="16" ht="12.75">
      <c r="E16" s="228"/>
    </row>
    <row r="17" ht="12.75">
      <c r="E17" s="228"/>
    </row>
    <row r="18" ht="12.75">
      <c r="E18" s="228"/>
    </row>
    <row r="19" ht="12.75">
      <c r="E19" s="228"/>
    </row>
    <row r="20" ht="12.75">
      <c r="E20" s="228"/>
    </row>
    <row r="21" ht="12.75">
      <c r="E21" s="228"/>
    </row>
    <row r="22" ht="12.75">
      <c r="E22" s="228"/>
    </row>
    <row r="23" ht="12.75">
      <c r="E23" s="228"/>
    </row>
    <row r="24" ht="12.75">
      <c r="E24" s="228"/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spans="1:7" ht="12.75">
      <c r="A33" s="272"/>
      <c r="B33" s="272"/>
      <c r="C33" s="272"/>
      <c r="D33" s="272"/>
      <c r="E33" s="272"/>
      <c r="F33" s="272"/>
      <c r="G33" s="272"/>
    </row>
    <row r="34" spans="1:7" ht="12.75">
      <c r="A34" s="272"/>
      <c r="B34" s="272"/>
      <c r="C34" s="272"/>
      <c r="D34" s="272"/>
      <c r="E34" s="272"/>
      <c r="F34" s="272"/>
      <c r="G34" s="272"/>
    </row>
    <row r="35" spans="1:7" ht="12.75">
      <c r="A35" s="272"/>
      <c r="B35" s="272"/>
      <c r="C35" s="272"/>
      <c r="D35" s="272"/>
      <c r="E35" s="272"/>
      <c r="F35" s="272"/>
      <c r="G35" s="272"/>
    </row>
    <row r="36" spans="1:7" ht="12.75">
      <c r="A36" s="272"/>
      <c r="B36" s="272"/>
      <c r="C36" s="272"/>
      <c r="D36" s="272"/>
      <c r="E36" s="272"/>
      <c r="F36" s="272"/>
      <c r="G36" s="272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ht="12.75">
      <c r="E41" s="228"/>
    </row>
    <row r="42" ht="12.75">
      <c r="E42" s="228"/>
    </row>
    <row r="43" ht="12.75">
      <c r="E43" s="228"/>
    </row>
    <row r="44" ht="12.75">
      <c r="E44" s="228"/>
    </row>
    <row r="45" ht="12.75">
      <c r="E45" s="228"/>
    </row>
    <row r="46" ht="12.75">
      <c r="E46" s="228"/>
    </row>
    <row r="47" ht="12.75">
      <c r="E47" s="228"/>
    </row>
    <row r="48" ht="12.75">
      <c r="E48" s="228"/>
    </row>
    <row r="49" ht="12.75">
      <c r="E49" s="228"/>
    </row>
    <row r="50" ht="12.75">
      <c r="E50" s="228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spans="1:2" ht="12.75">
      <c r="A68" s="283"/>
      <c r="B68" s="283"/>
    </row>
    <row r="69" spans="1:7" ht="12.75">
      <c r="A69" s="272"/>
      <c r="B69" s="272"/>
      <c r="C69" s="284"/>
      <c r="D69" s="284"/>
      <c r="E69" s="285"/>
      <c r="F69" s="284"/>
      <c r="G69" s="286"/>
    </row>
    <row r="70" spans="1:7" ht="12.75">
      <c r="A70" s="287"/>
      <c r="B70" s="287"/>
      <c r="C70" s="272"/>
      <c r="D70" s="272"/>
      <c r="E70" s="288"/>
      <c r="F70" s="272"/>
      <c r="G70" s="272"/>
    </row>
    <row r="71" spans="1:7" ht="12.75">
      <c r="A71" s="272"/>
      <c r="B71" s="272"/>
      <c r="C71" s="272"/>
      <c r="D71" s="272"/>
      <c r="E71" s="288"/>
      <c r="F71" s="272"/>
      <c r="G71" s="272"/>
    </row>
    <row r="72" spans="1:7" ht="12.75">
      <c r="A72" s="272"/>
      <c r="B72" s="272"/>
      <c r="C72" s="272"/>
      <c r="D72" s="272"/>
      <c r="E72" s="288"/>
      <c r="F72" s="272"/>
      <c r="G72" s="272"/>
    </row>
    <row r="73" spans="1:7" ht="12.75">
      <c r="A73" s="272"/>
      <c r="B73" s="272"/>
      <c r="C73" s="272"/>
      <c r="D73" s="272"/>
      <c r="E73" s="288"/>
      <c r="F73" s="272"/>
      <c r="G73" s="272"/>
    </row>
    <row r="74" spans="1:7" ht="12.75">
      <c r="A74" s="272"/>
      <c r="B74" s="272"/>
      <c r="C74" s="272"/>
      <c r="D74" s="272"/>
      <c r="E74" s="288"/>
      <c r="F74" s="272"/>
      <c r="G74" s="272"/>
    </row>
    <row r="75" spans="1:7" ht="12.75">
      <c r="A75" s="272"/>
      <c r="B75" s="272"/>
      <c r="C75" s="272"/>
      <c r="D75" s="272"/>
      <c r="E75" s="288"/>
      <c r="F75" s="272"/>
      <c r="G75" s="272"/>
    </row>
    <row r="76" spans="1:7" ht="12.75">
      <c r="A76" s="272"/>
      <c r="B76" s="272"/>
      <c r="C76" s="272"/>
      <c r="D76" s="272"/>
      <c r="E76" s="288"/>
      <c r="F76" s="272"/>
      <c r="G76" s="272"/>
    </row>
    <row r="77" spans="1:7" ht="12.75">
      <c r="A77" s="272"/>
      <c r="B77" s="272"/>
      <c r="C77" s="272"/>
      <c r="D77" s="272"/>
      <c r="E77" s="288"/>
      <c r="F77" s="272"/>
      <c r="G77" s="272"/>
    </row>
    <row r="78" spans="1:7" ht="12.75">
      <c r="A78" s="272"/>
      <c r="B78" s="272"/>
      <c r="C78" s="272"/>
      <c r="D78" s="272"/>
      <c r="E78" s="288"/>
      <c r="F78" s="272"/>
      <c r="G78" s="272"/>
    </row>
    <row r="79" spans="1:7" ht="12.75">
      <c r="A79" s="272"/>
      <c r="B79" s="272"/>
      <c r="C79" s="272"/>
      <c r="D79" s="272"/>
      <c r="E79" s="288"/>
      <c r="F79" s="272"/>
      <c r="G79" s="272"/>
    </row>
    <row r="80" spans="1:7" ht="12.75">
      <c r="A80" s="272"/>
      <c r="B80" s="272"/>
      <c r="C80" s="272"/>
      <c r="D80" s="272"/>
      <c r="E80" s="288"/>
      <c r="F80" s="272"/>
      <c r="G80" s="272"/>
    </row>
    <row r="81" spans="1:7" ht="12.75">
      <c r="A81" s="272"/>
      <c r="B81" s="272"/>
      <c r="C81" s="272"/>
      <c r="D81" s="272"/>
      <c r="E81" s="288"/>
      <c r="F81" s="272"/>
      <c r="G81" s="272"/>
    </row>
    <row r="82" spans="1:7" ht="12.75">
      <c r="A82" s="272"/>
      <c r="B82" s="272"/>
      <c r="C82" s="272"/>
      <c r="D82" s="272"/>
      <c r="E82" s="288"/>
      <c r="F82" s="272"/>
      <c r="G82" s="272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1153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98</v>
      </c>
      <c r="D2" s="93" t="s">
        <v>106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75" customHeight="1">
      <c r="A5" s="105" t="s">
        <v>98</v>
      </c>
      <c r="B5" s="106"/>
      <c r="C5" s="107" t="s">
        <v>104</v>
      </c>
      <c r="D5" s="108"/>
      <c r="E5" s="106"/>
      <c r="F5" s="101" t="s">
        <v>36</v>
      </c>
      <c r="G5" s="102"/>
    </row>
    <row r="6" spans="1:15" ht="12.7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7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21"/>
      <c r="D8" s="321"/>
      <c r="E8" s="322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21"/>
      <c r="D9" s="321"/>
      <c r="E9" s="322"/>
      <c r="F9" s="101"/>
      <c r="G9" s="122"/>
      <c r="H9" s="123"/>
    </row>
    <row r="10" spans="1:8" ht="12.75">
      <c r="A10" s="117" t="s">
        <v>43</v>
      </c>
      <c r="B10" s="101"/>
      <c r="C10" s="321"/>
      <c r="D10" s="321"/>
      <c r="E10" s="321"/>
      <c r="F10" s="124"/>
      <c r="G10" s="125"/>
      <c r="H10" s="126"/>
    </row>
    <row r="11" spans="1:57" ht="13.5" customHeight="1">
      <c r="A11" s="117" t="s">
        <v>44</v>
      </c>
      <c r="B11" s="101"/>
      <c r="C11" s="321" t="s">
        <v>1121</v>
      </c>
      <c r="D11" s="321"/>
      <c r="E11" s="321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3"/>
      <c r="D12" s="323"/>
      <c r="E12" s="323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'1 1 Rek'!E30</f>
        <v>0</v>
      </c>
      <c r="D15" s="145">
        <f>'1 1 Rek'!A38</f>
        <v>0</v>
      </c>
      <c r="E15" s="146"/>
      <c r="F15" s="147"/>
      <c r="G15" s="144">
        <f>'1 1 Rek'!I38</f>
        <v>0</v>
      </c>
    </row>
    <row r="16" spans="1:7" ht="15.75" customHeight="1">
      <c r="A16" s="142" t="s">
        <v>52</v>
      </c>
      <c r="B16" s="143" t="s">
        <v>53</v>
      </c>
      <c r="C16" s="144">
        <f>'1 1 Rek'!F30</f>
        <v>0</v>
      </c>
      <c r="D16" s="97"/>
      <c r="E16" s="148"/>
      <c r="F16" s="149"/>
      <c r="G16" s="144"/>
    </row>
    <row r="17" spans="1:7" ht="15.75" customHeight="1">
      <c r="A17" s="142" t="s">
        <v>54</v>
      </c>
      <c r="B17" s="143" t="s">
        <v>55</v>
      </c>
      <c r="C17" s="144">
        <f>'1 1 Rek'!H30</f>
        <v>0</v>
      </c>
      <c r="D17" s="97"/>
      <c r="E17" s="148"/>
      <c r="F17" s="149"/>
      <c r="G17" s="144"/>
    </row>
    <row r="18" spans="1:7" ht="15.75" customHeight="1">
      <c r="A18" s="150" t="s">
        <v>56</v>
      </c>
      <c r="B18" s="151" t="s">
        <v>57</v>
      </c>
      <c r="C18" s="144">
        <f>'1 1 Rek'!G30</f>
        <v>0</v>
      </c>
      <c r="D18" s="97"/>
      <c r="E18" s="148"/>
      <c r="F18" s="149"/>
      <c r="G18" s="144"/>
    </row>
    <row r="19" spans="1:7" ht="15.7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75" customHeight="1">
      <c r="A20" s="152"/>
      <c r="B20" s="143"/>
      <c r="C20" s="144"/>
      <c r="D20" s="97"/>
      <c r="E20" s="148"/>
      <c r="F20" s="149"/>
      <c r="G20" s="144"/>
    </row>
    <row r="21" spans="1:7" ht="15.75" customHeight="1">
      <c r="A21" s="152" t="s">
        <v>29</v>
      </c>
      <c r="B21" s="143"/>
      <c r="C21" s="144">
        <f>'1 1 Rek'!I30</f>
        <v>0</v>
      </c>
      <c r="D21" s="97"/>
      <c r="E21" s="148"/>
      <c r="F21" s="149"/>
      <c r="G21" s="144"/>
    </row>
    <row r="22" spans="1:7" ht="15.7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75" customHeight="1" thickBot="1">
      <c r="A23" s="324" t="s">
        <v>61</v>
      </c>
      <c r="B23" s="325"/>
      <c r="C23" s="154">
        <f>C22+G23</f>
        <v>0</v>
      </c>
      <c r="D23" s="155" t="s">
        <v>62</v>
      </c>
      <c r="E23" s="156"/>
      <c r="F23" s="157"/>
      <c r="G23" s="144">
        <f>'1 1 Rek'!H36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26">
        <f>C23-F32</f>
        <v>0</v>
      </c>
      <c r="G30" s="327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26">
        <f>ROUND(PRODUCT(F30,C31/100),0)</f>
        <v>0</v>
      </c>
      <c r="G31" s="327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26">
        <v>0</v>
      </c>
      <c r="G32" s="327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26">
        <f>ROUND(PRODUCT(F32,C33/100),0)</f>
        <v>0</v>
      </c>
      <c r="G33" s="327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28">
        <f>ROUND(SUM(F30:F33),0)</f>
        <v>0</v>
      </c>
      <c r="G34" s="32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0"/>
      <c r="C37" s="330"/>
      <c r="D37" s="330"/>
      <c r="E37" s="330"/>
      <c r="F37" s="330"/>
      <c r="G37" s="330"/>
      <c r="H37" s="1" t="s">
        <v>1</v>
      </c>
    </row>
    <row r="38" spans="1:8" ht="12.75" customHeight="1">
      <c r="A38" s="181"/>
      <c r="B38" s="330"/>
      <c r="C38" s="330"/>
      <c r="D38" s="330"/>
      <c r="E38" s="330"/>
      <c r="F38" s="330"/>
      <c r="G38" s="330"/>
      <c r="H38" s="1" t="s">
        <v>1</v>
      </c>
    </row>
    <row r="39" spans="1:8" ht="12.75">
      <c r="A39" s="181"/>
      <c r="B39" s="330"/>
      <c r="C39" s="330"/>
      <c r="D39" s="330"/>
      <c r="E39" s="330"/>
      <c r="F39" s="330"/>
      <c r="G39" s="330"/>
      <c r="H39" s="1" t="s">
        <v>1</v>
      </c>
    </row>
    <row r="40" spans="1:8" ht="12.75">
      <c r="A40" s="181"/>
      <c r="B40" s="330"/>
      <c r="C40" s="330"/>
      <c r="D40" s="330"/>
      <c r="E40" s="330"/>
      <c r="F40" s="330"/>
      <c r="G40" s="330"/>
      <c r="H40" s="1" t="s">
        <v>1</v>
      </c>
    </row>
    <row r="41" spans="1:8" ht="12.75">
      <c r="A41" s="181"/>
      <c r="B41" s="330"/>
      <c r="C41" s="330"/>
      <c r="D41" s="330"/>
      <c r="E41" s="330"/>
      <c r="F41" s="330"/>
      <c r="G41" s="330"/>
      <c r="H41" s="1" t="s">
        <v>1</v>
      </c>
    </row>
    <row r="42" spans="1:8" ht="12.75">
      <c r="A42" s="181"/>
      <c r="B42" s="330"/>
      <c r="C42" s="330"/>
      <c r="D42" s="330"/>
      <c r="E42" s="330"/>
      <c r="F42" s="330"/>
      <c r="G42" s="330"/>
      <c r="H42" s="1" t="s">
        <v>1</v>
      </c>
    </row>
    <row r="43" spans="1:8" ht="12.75">
      <c r="A43" s="181"/>
      <c r="B43" s="330"/>
      <c r="C43" s="330"/>
      <c r="D43" s="330"/>
      <c r="E43" s="330"/>
      <c r="F43" s="330"/>
      <c r="G43" s="330"/>
      <c r="H43" s="1" t="s">
        <v>1</v>
      </c>
    </row>
    <row r="44" spans="1:8" ht="12.75" customHeight="1">
      <c r="A44" s="181"/>
      <c r="B44" s="330"/>
      <c r="C44" s="330"/>
      <c r="D44" s="330"/>
      <c r="E44" s="330"/>
      <c r="F44" s="330"/>
      <c r="G44" s="330"/>
      <c r="H44" s="1" t="s">
        <v>1</v>
      </c>
    </row>
    <row r="45" spans="1:8" ht="12.75" customHeight="1">
      <c r="A45" s="181"/>
      <c r="B45" s="330"/>
      <c r="C45" s="330"/>
      <c r="D45" s="330"/>
      <c r="E45" s="330"/>
      <c r="F45" s="330"/>
      <c r="G45" s="330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A32" sqref="A32:IV3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2" t="s">
        <v>2</v>
      </c>
      <c r="B1" s="333"/>
      <c r="C1" s="182" t="s">
        <v>103</v>
      </c>
      <c r="D1" s="183"/>
      <c r="E1" s="184"/>
      <c r="F1" s="183"/>
      <c r="G1" s="185" t="s">
        <v>75</v>
      </c>
      <c r="H1" s="186" t="s">
        <v>98</v>
      </c>
      <c r="I1" s="187"/>
    </row>
    <row r="2" spans="1:9" ht="13.5" thickBot="1">
      <c r="A2" s="334" t="s">
        <v>76</v>
      </c>
      <c r="B2" s="335"/>
      <c r="C2" s="188" t="s">
        <v>105</v>
      </c>
      <c r="D2" s="189"/>
      <c r="E2" s="190"/>
      <c r="F2" s="189"/>
      <c r="G2" s="336" t="s">
        <v>106</v>
      </c>
      <c r="H2" s="337"/>
      <c r="I2" s="338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'1 1 Pol'!B7</f>
        <v>1</v>
      </c>
      <c r="B7" s="62" t="str">
        <f>'1 1 Pol'!C7</f>
        <v>Zemní práce</v>
      </c>
      <c r="D7" s="200"/>
      <c r="E7" s="290">
        <f>'1 1 Pol'!BA23</f>
        <v>0</v>
      </c>
      <c r="F7" s="291">
        <f>'1 1 Pol'!BB23</f>
        <v>0</v>
      </c>
      <c r="G7" s="291">
        <f>'1 1 Pol'!BC23</f>
        <v>0</v>
      </c>
      <c r="H7" s="291">
        <f>'1 1 Pol'!BD23</f>
        <v>0</v>
      </c>
      <c r="I7" s="292">
        <f>'1 1 Pol'!BE23</f>
        <v>0</v>
      </c>
    </row>
    <row r="8" spans="1:9" s="123" customFormat="1" ht="12.75">
      <c r="A8" s="289" t="str">
        <f>'1 1 Pol'!B24</f>
        <v>3</v>
      </c>
      <c r="B8" s="62" t="str">
        <f>'1 1 Pol'!C24</f>
        <v>Svislé a kompletní konstrukce</v>
      </c>
      <c r="D8" s="200"/>
      <c r="E8" s="290">
        <f>'1 1 Pol'!BA32</f>
        <v>0</v>
      </c>
      <c r="F8" s="291">
        <f>'1 1 Pol'!BB32</f>
        <v>0</v>
      </c>
      <c r="G8" s="291">
        <f>'1 1 Pol'!BC32</f>
        <v>0</v>
      </c>
      <c r="H8" s="291">
        <f>'1 1 Pol'!BD32</f>
        <v>0</v>
      </c>
      <c r="I8" s="292">
        <f>'1 1 Pol'!BE32</f>
        <v>0</v>
      </c>
    </row>
    <row r="9" spans="1:9" s="123" customFormat="1" ht="12.75">
      <c r="A9" s="289" t="str">
        <f>'1 1 Pol'!B33</f>
        <v>5</v>
      </c>
      <c r="B9" s="62" t="str">
        <f>'1 1 Pol'!C33</f>
        <v>Komunikace</v>
      </c>
      <c r="D9" s="200"/>
      <c r="E9" s="290">
        <f>'1 1 Pol'!BA40</f>
        <v>0</v>
      </c>
      <c r="F9" s="291">
        <f>'1 1 Pol'!BB40</f>
        <v>0</v>
      </c>
      <c r="G9" s="291">
        <f>'1 1 Pol'!BC40</f>
        <v>0</v>
      </c>
      <c r="H9" s="291">
        <f>'1 1 Pol'!BD40</f>
        <v>0</v>
      </c>
      <c r="I9" s="292">
        <f>'1 1 Pol'!BE40</f>
        <v>0</v>
      </c>
    </row>
    <row r="10" spans="1:9" s="123" customFormat="1" ht="12.75">
      <c r="A10" s="289" t="str">
        <f>'1 1 Pol'!B41</f>
        <v>61</v>
      </c>
      <c r="B10" s="62" t="str">
        <f>'1 1 Pol'!C41</f>
        <v>Upravy povrchů vnitřní</v>
      </c>
      <c r="D10" s="200"/>
      <c r="E10" s="290">
        <f>'1 1 Pol'!BA84</f>
        <v>0</v>
      </c>
      <c r="F10" s="291">
        <f>'1 1 Pol'!BB84</f>
        <v>0</v>
      </c>
      <c r="G10" s="291">
        <f>'1 1 Pol'!BC84</f>
        <v>0</v>
      </c>
      <c r="H10" s="291">
        <f>'1 1 Pol'!BD84</f>
        <v>0</v>
      </c>
      <c r="I10" s="292">
        <f>'1 1 Pol'!BE84</f>
        <v>0</v>
      </c>
    </row>
    <row r="11" spans="1:9" s="123" customFormat="1" ht="12.75">
      <c r="A11" s="289" t="str">
        <f>'1 1 Pol'!B85</f>
        <v>62</v>
      </c>
      <c r="B11" s="62" t="str">
        <f>'1 1 Pol'!C85</f>
        <v>Úpravy povrchů vnější</v>
      </c>
      <c r="D11" s="200"/>
      <c r="E11" s="290">
        <f>'1 1 Pol'!BA519</f>
        <v>0</v>
      </c>
      <c r="F11" s="291">
        <f>'1 1 Pol'!BB519</f>
        <v>0</v>
      </c>
      <c r="G11" s="291">
        <f>'1 1 Pol'!BC519</f>
        <v>0</v>
      </c>
      <c r="H11" s="291">
        <f>'1 1 Pol'!BD519</f>
        <v>0</v>
      </c>
      <c r="I11" s="292">
        <f>'1 1 Pol'!BE519</f>
        <v>0</v>
      </c>
    </row>
    <row r="12" spans="1:9" s="123" customFormat="1" ht="12.75">
      <c r="A12" s="289" t="str">
        <f>'1 1 Pol'!B520</f>
        <v>63</v>
      </c>
      <c r="B12" s="62" t="str">
        <f>'1 1 Pol'!C520</f>
        <v>Podlahy a podlahové konstrukce</v>
      </c>
      <c r="D12" s="200"/>
      <c r="E12" s="290">
        <f>'1 1 Pol'!BA527</f>
        <v>0</v>
      </c>
      <c r="F12" s="291">
        <f>'1 1 Pol'!BB527</f>
        <v>0</v>
      </c>
      <c r="G12" s="291">
        <f>'1 1 Pol'!BC527</f>
        <v>0</v>
      </c>
      <c r="H12" s="291">
        <f>'1 1 Pol'!BD527</f>
        <v>0</v>
      </c>
      <c r="I12" s="292">
        <f>'1 1 Pol'!BE527</f>
        <v>0</v>
      </c>
    </row>
    <row r="13" spans="1:9" s="123" customFormat="1" ht="12.75">
      <c r="A13" s="289" t="str">
        <f>'1 1 Pol'!B528</f>
        <v>64</v>
      </c>
      <c r="B13" s="62" t="str">
        <f>'1 1 Pol'!C528</f>
        <v>Výplně otvorů</v>
      </c>
      <c r="D13" s="200"/>
      <c r="E13" s="290">
        <f>'1 1 Pol'!BA871</f>
        <v>0</v>
      </c>
      <c r="F13" s="291">
        <f>'1 1 Pol'!BB871</f>
        <v>0</v>
      </c>
      <c r="G13" s="291">
        <f>'1 1 Pol'!BC871</f>
        <v>0</v>
      </c>
      <c r="H13" s="291">
        <f>'1 1 Pol'!BD871</f>
        <v>0</v>
      </c>
      <c r="I13" s="292">
        <f>'1 1 Pol'!BE871</f>
        <v>0</v>
      </c>
    </row>
    <row r="14" spans="1:9" s="123" customFormat="1" ht="12.75">
      <c r="A14" s="289" t="str">
        <f>'1 1 Pol'!B872</f>
        <v>94</v>
      </c>
      <c r="B14" s="62" t="str">
        <f>'1 1 Pol'!C872</f>
        <v>Lešení a stavební výtahy</v>
      </c>
      <c r="D14" s="200"/>
      <c r="E14" s="290">
        <f>'1 1 Pol'!BA894</f>
        <v>0</v>
      </c>
      <c r="F14" s="291">
        <f>'1 1 Pol'!BB894</f>
        <v>0</v>
      </c>
      <c r="G14" s="291">
        <f>'1 1 Pol'!BC894</f>
        <v>0</v>
      </c>
      <c r="H14" s="291">
        <f>'1 1 Pol'!BD894</f>
        <v>0</v>
      </c>
      <c r="I14" s="292">
        <f>'1 1 Pol'!BE894</f>
        <v>0</v>
      </c>
    </row>
    <row r="15" spans="1:9" s="123" customFormat="1" ht="12.75">
      <c r="A15" s="289" t="str">
        <f>'1 1 Pol'!B895</f>
        <v>95</v>
      </c>
      <c r="B15" s="62" t="str">
        <f>'1 1 Pol'!C895</f>
        <v>Dokončovací konstrukce na pozemních stavbách</v>
      </c>
      <c r="D15" s="200"/>
      <c r="E15" s="290">
        <f>'1 1 Pol'!BA898</f>
        <v>0</v>
      </c>
      <c r="F15" s="291">
        <f>'1 1 Pol'!BB898</f>
        <v>0</v>
      </c>
      <c r="G15" s="291">
        <f>'1 1 Pol'!BC898</f>
        <v>0</v>
      </c>
      <c r="H15" s="291">
        <f>'1 1 Pol'!BD898</f>
        <v>0</v>
      </c>
      <c r="I15" s="292">
        <f>'1 1 Pol'!BE898</f>
        <v>0</v>
      </c>
    </row>
    <row r="16" spans="1:9" s="123" customFormat="1" ht="12.75">
      <c r="A16" s="289" t="str">
        <f>'1 1 Pol'!B899</f>
        <v>96</v>
      </c>
      <c r="B16" s="62" t="str">
        <f>'1 1 Pol'!C899</f>
        <v>Bourání konstrukcí</v>
      </c>
      <c r="D16" s="200"/>
      <c r="E16" s="290">
        <f>'1 1 Pol'!BA954</f>
        <v>0</v>
      </c>
      <c r="F16" s="291">
        <f>'1 1 Pol'!BB954</f>
        <v>0</v>
      </c>
      <c r="G16" s="291">
        <f>'1 1 Pol'!BC954</f>
        <v>0</v>
      </c>
      <c r="H16" s="291">
        <f>'1 1 Pol'!BD954</f>
        <v>0</v>
      </c>
      <c r="I16" s="292">
        <f>'1 1 Pol'!BE954</f>
        <v>0</v>
      </c>
    </row>
    <row r="17" spans="1:9" s="123" customFormat="1" ht="12.75">
      <c r="A17" s="289" t="str">
        <f>'1 1 Pol'!B955</f>
        <v>97</v>
      </c>
      <c r="B17" s="62" t="str">
        <f>'1 1 Pol'!C955</f>
        <v>Prorážení otvorů</v>
      </c>
      <c r="D17" s="200"/>
      <c r="E17" s="290">
        <f>'1 1 Pol'!BA978</f>
        <v>0</v>
      </c>
      <c r="F17" s="291">
        <f>'1 1 Pol'!BB978</f>
        <v>0</v>
      </c>
      <c r="G17" s="291">
        <f>'1 1 Pol'!BC978</f>
        <v>0</v>
      </c>
      <c r="H17" s="291">
        <f>'1 1 Pol'!BD978</f>
        <v>0</v>
      </c>
      <c r="I17" s="292">
        <f>'1 1 Pol'!BE978</f>
        <v>0</v>
      </c>
    </row>
    <row r="18" spans="1:9" s="123" customFormat="1" ht="12.75">
      <c r="A18" s="289" t="str">
        <f>'1 1 Pol'!B979</f>
        <v>99</v>
      </c>
      <c r="B18" s="62" t="str">
        <f>'1 1 Pol'!C979</f>
        <v>Staveništní přesun hmot</v>
      </c>
      <c r="D18" s="200"/>
      <c r="E18" s="290">
        <f>'1 1 Pol'!BA981</f>
        <v>0</v>
      </c>
      <c r="F18" s="291">
        <f>'1 1 Pol'!BB981</f>
        <v>0</v>
      </c>
      <c r="G18" s="291">
        <f>'1 1 Pol'!BC981</f>
        <v>0</v>
      </c>
      <c r="H18" s="291">
        <f>'1 1 Pol'!BD981</f>
        <v>0</v>
      </c>
      <c r="I18" s="292">
        <f>'1 1 Pol'!BE981</f>
        <v>0</v>
      </c>
    </row>
    <row r="19" spans="1:9" s="123" customFormat="1" ht="12.75">
      <c r="A19" s="289" t="str">
        <f>'1 1 Pol'!B982</f>
        <v>712</v>
      </c>
      <c r="B19" s="62" t="str">
        <f>'1 1 Pol'!C982</f>
        <v>Živičné krytiny</v>
      </c>
      <c r="D19" s="200"/>
      <c r="E19" s="290">
        <f>'1 1 Pol'!BA1017</f>
        <v>0</v>
      </c>
      <c r="F19" s="291">
        <f>'1 1 Pol'!BB1017</f>
        <v>0</v>
      </c>
      <c r="G19" s="291">
        <f>'1 1 Pol'!BC1017</f>
        <v>0</v>
      </c>
      <c r="H19" s="291">
        <f>'1 1 Pol'!BD1017</f>
        <v>0</v>
      </c>
      <c r="I19" s="292">
        <f>'1 1 Pol'!BE1017</f>
        <v>0</v>
      </c>
    </row>
    <row r="20" spans="1:9" s="123" customFormat="1" ht="12.75">
      <c r="A20" s="289" t="str">
        <f>'1 1 Pol'!B1018</f>
        <v>713</v>
      </c>
      <c r="B20" s="62" t="str">
        <f>'1 1 Pol'!C1018</f>
        <v>Izolace tepelné</v>
      </c>
      <c r="D20" s="200"/>
      <c r="E20" s="290">
        <f>'1 1 Pol'!BA1070</f>
        <v>0</v>
      </c>
      <c r="F20" s="291">
        <f>'1 1 Pol'!BB1070</f>
        <v>0</v>
      </c>
      <c r="G20" s="291">
        <f>'1 1 Pol'!BC1070</f>
        <v>0</v>
      </c>
      <c r="H20" s="291">
        <f>'1 1 Pol'!BD1070</f>
        <v>0</v>
      </c>
      <c r="I20" s="292">
        <f>'1 1 Pol'!BE1070</f>
        <v>0</v>
      </c>
    </row>
    <row r="21" spans="1:9" s="123" customFormat="1" ht="12.75">
      <c r="A21" s="289" t="str">
        <f>'1 1 Pol'!B1071</f>
        <v>723</v>
      </c>
      <c r="B21" s="62" t="str">
        <f>'1 1 Pol'!C1071</f>
        <v>Vnitřní plynovod</v>
      </c>
      <c r="D21" s="200"/>
      <c r="E21" s="290">
        <f>'1 1 Pol'!BA1073</f>
        <v>0</v>
      </c>
      <c r="F21" s="291">
        <f>'1 1 Pol'!BB1073</f>
        <v>0</v>
      </c>
      <c r="G21" s="291">
        <f>'1 1 Pol'!BC1073</f>
        <v>0</v>
      </c>
      <c r="H21" s="291">
        <f>'1 1 Pol'!BD1073</f>
        <v>0</v>
      </c>
      <c r="I21" s="292">
        <f>'1 1 Pol'!BE1073</f>
        <v>0</v>
      </c>
    </row>
    <row r="22" spans="1:9" s="123" customFormat="1" ht="12.75">
      <c r="A22" s="289" t="str">
        <f>'1 1 Pol'!B1074</f>
        <v>762</v>
      </c>
      <c r="B22" s="62" t="str">
        <f>'1 1 Pol'!C1074</f>
        <v>Konstrukce tesařské</v>
      </c>
      <c r="D22" s="200"/>
      <c r="E22" s="290">
        <f>'1 1 Pol'!BA1103</f>
        <v>0</v>
      </c>
      <c r="F22" s="291">
        <f>'1 1 Pol'!BB1103</f>
        <v>0</v>
      </c>
      <c r="G22" s="291">
        <f>'1 1 Pol'!BC1103</f>
        <v>0</v>
      </c>
      <c r="H22" s="291">
        <f>'1 1 Pol'!BD1103</f>
        <v>0</v>
      </c>
      <c r="I22" s="292">
        <f>'1 1 Pol'!BE1103</f>
        <v>0</v>
      </c>
    </row>
    <row r="23" spans="1:9" s="123" customFormat="1" ht="12.75">
      <c r="A23" s="289" t="str">
        <f>'1 1 Pol'!B1104</f>
        <v>764</v>
      </c>
      <c r="B23" s="62" t="str">
        <f>'1 1 Pol'!C1104</f>
        <v>Konstrukce klempířské</v>
      </c>
      <c r="D23" s="200"/>
      <c r="E23" s="290">
        <f>'1 1 Pol'!BA1204</f>
        <v>0</v>
      </c>
      <c r="F23" s="291">
        <f>'1 1 Pol'!BB1204</f>
        <v>0</v>
      </c>
      <c r="G23" s="291">
        <f>'1 1 Pol'!BC1204</f>
        <v>0</v>
      </c>
      <c r="H23" s="291">
        <f>'1 1 Pol'!BD1204</f>
        <v>0</v>
      </c>
      <c r="I23" s="292">
        <f>'1 1 Pol'!BE1204</f>
        <v>0</v>
      </c>
    </row>
    <row r="24" spans="1:9" s="123" customFormat="1" ht="12.75">
      <c r="A24" s="289" t="str">
        <f>'1 1 Pol'!B1205</f>
        <v>765</v>
      </c>
      <c r="B24" s="62" t="str">
        <f>'1 1 Pol'!C1205</f>
        <v>Krytiny tvrdé</v>
      </c>
      <c r="D24" s="200"/>
      <c r="E24" s="290">
        <f>'1 1 Pol'!BA1213</f>
        <v>0</v>
      </c>
      <c r="F24" s="291">
        <f>'1 1 Pol'!BB1213</f>
        <v>0</v>
      </c>
      <c r="G24" s="291">
        <f>'1 1 Pol'!BC1213</f>
        <v>0</v>
      </c>
      <c r="H24" s="291">
        <f>'1 1 Pol'!BD1213</f>
        <v>0</v>
      </c>
      <c r="I24" s="292">
        <f>'1 1 Pol'!BE1213</f>
        <v>0</v>
      </c>
    </row>
    <row r="25" spans="1:9" s="123" customFormat="1" ht="12.75">
      <c r="A25" s="289" t="str">
        <f>'1 1 Pol'!B1214</f>
        <v>767</v>
      </c>
      <c r="B25" s="62" t="str">
        <f>'1 1 Pol'!C1214</f>
        <v>Konstrukce zámečnické</v>
      </c>
      <c r="D25" s="200"/>
      <c r="E25" s="290">
        <f>'1 1 Pol'!BA1226</f>
        <v>0</v>
      </c>
      <c r="F25" s="291">
        <f>'1 1 Pol'!BB1226</f>
        <v>0</v>
      </c>
      <c r="G25" s="291">
        <f>'1 1 Pol'!BC1226</f>
        <v>0</v>
      </c>
      <c r="H25" s="291">
        <f>'1 1 Pol'!BD1226</f>
        <v>0</v>
      </c>
      <c r="I25" s="292">
        <f>'1 1 Pol'!BE1226</f>
        <v>0</v>
      </c>
    </row>
    <row r="26" spans="1:9" s="123" customFormat="1" ht="12.75">
      <c r="A26" s="289" t="str">
        <f>'1 1 Pol'!B1227</f>
        <v>784</v>
      </c>
      <c r="B26" s="62" t="str">
        <f>'1 1 Pol'!C1227</f>
        <v>Malby</v>
      </c>
      <c r="D26" s="200"/>
      <c r="E26" s="290">
        <f>'1 1 Pol'!BA1250</f>
        <v>0</v>
      </c>
      <c r="F26" s="291">
        <f>'1 1 Pol'!BB1250</f>
        <v>0</v>
      </c>
      <c r="G26" s="291">
        <f>'1 1 Pol'!BC1250</f>
        <v>0</v>
      </c>
      <c r="H26" s="291">
        <f>'1 1 Pol'!BD1250</f>
        <v>0</v>
      </c>
      <c r="I26" s="292">
        <f>'1 1 Pol'!BE1250</f>
        <v>0</v>
      </c>
    </row>
    <row r="27" spans="1:9" s="123" customFormat="1" ht="12.75">
      <c r="A27" s="289" t="str">
        <f>'1 1 Pol'!B1251</f>
        <v>M21</v>
      </c>
      <c r="B27" s="62" t="str">
        <f>'1 1 Pol'!C1251</f>
        <v>Elektromontáže</v>
      </c>
      <c r="D27" s="200"/>
      <c r="E27" s="290">
        <f>'1 1 Pol'!BA1274</f>
        <v>0</v>
      </c>
      <c r="F27" s="291">
        <f>'1 1 Pol'!BB1274</f>
        <v>0</v>
      </c>
      <c r="G27" s="291">
        <f>'1 1 Pol'!BC1274</f>
        <v>0</v>
      </c>
      <c r="H27" s="291">
        <f>'1 1 Pol'!BD1274</f>
        <v>0</v>
      </c>
      <c r="I27" s="292">
        <f>'1 1 Pol'!BE1274</f>
        <v>0</v>
      </c>
    </row>
    <row r="28" spans="1:9" s="123" customFormat="1" ht="12.75">
      <c r="A28" s="289" t="str">
        <f>'1 1 Pol'!B1275</f>
        <v>M22</v>
      </c>
      <c r="B28" s="62" t="str">
        <f>'1 1 Pol'!C1275</f>
        <v>Montáž sdělovací a zabezp. techniky</v>
      </c>
      <c r="D28" s="200"/>
      <c r="E28" s="290">
        <f>'1 1 Pol'!BA1277</f>
        <v>0</v>
      </c>
      <c r="F28" s="291">
        <f>'1 1 Pol'!BB1277</f>
        <v>0</v>
      </c>
      <c r="G28" s="291">
        <f>'1 1 Pol'!BC1277</f>
        <v>0</v>
      </c>
      <c r="H28" s="291">
        <f>'1 1 Pol'!BD1277</f>
        <v>0</v>
      </c>
      <c r="I28" s="292">
        <f>'1 1 Pol'!BE1277</f>
        <v>0</v>
      </c>
    </row>
    <row r="29" spans="1:9" s="123" customFormat="1" ht="13.5" thickBot="1">
      <c r="A29" s="289" t="str">
        <f>'1 1 Pol'!B1278</f>
        <v>D96</v>
      </c>
      <c r="B29" s="62" t="str">
        <f>'1 1 Pol'!C1278</f>
        <v>Přesuny suti a vybouraných hmot</v>
      </c>
      <c r="D29" s="200"/>
      <c r="E29" s="290">
        <f>'1 1 Pol'!BA1286</f>
        <v>0</v>
      </c>
      <c r="F29" s="291">
        <f>'1 1 Pol'!BB1286</f>
        <v>0</v>
      </c>
      <c r="G29" s="291">
        <f>'1 1 Pol'!BC1286</f>
        <v>0</v>
      </c>
      <c r="H29" s="291">
        <f>'1 1 Pol'!BD1286</f>
        <v>0</v>
      </c>
      <c r="I29" s="292">
        <f>'1 1 Pol'!BE1286</f>
        <v>0</v>
      </c>
    </row>
    <row r="30" spans="1:9" s="14" customFormat="1" ht="13.5" thickBot="1">
      <c r="A30" s="201"/>
      <c r="B30" s="202" t="s">
        <v>79</v>
      </c>
      <c r="C30" s="202"/>
      <c r="D30" s="203"/>
      <c r="E30" s="204">
        <f>SUM(E7:E29)</f>
        <v>0</v>
      </c>
      <c r="F30" s="205">
        <f>SUM(F7:F29)</f>
        <v>0</v>
      </c>
      <c r="G30" s="205">
        <f>SUM(G7:G29)</f>
        <v>0</v>
      </c>
      <c r="H30" s="205">
        <f>SUM(H7:H29)</f>
        <v>0</v>
      </c>
      <c r="I30" s="206">
        <f>SUM(I7:I29)</f>
        <v>0</v>
      </c>
    </row>
    <row r="31" spans="1:9" ht="12.75">
      <c r="A31" s="123"/>
      <c r="B31" s="123"/>
      <c r="C31" s="123"/>
      <c r="D31" s="123"/>
      <c r="E31" s="123"/>
      <c r="F31" s="123"/>
      <c r="G31" s="123"/>
      <c r="H31" s="123"/>
      <c r="I31" s="123"/>
    </row>
    <row r="32" spans="1:57" ht="19.5" customHeight="1" hidden="1">
      <c r="A32" s="192" t="s">
        <v>80</v>
      </c>
      <c r="B32" s="192"/>
      <c r="C32" s="192"/>
      <c r="D32" s="192"/>
      <c r="E32" s="192"/>
      <c r="F32" s="192"/>
      <c r="G32" s="207"/>
      <c r="H32" s="192"/>
      <c r="I32" s="192"/>
      <c r="BA32" s="129"/>
      <c r="BB32" s="129"/>
      <c r="BC32" s="129"/>
      <c r="BD32" s="129"/>
      <c r="BE32" s="129"/>
    </row>
    <row r="33" ht="13.5" hidden="1" thickBot="1"/>
    <row r="34" spans="1:9" ht="12.75" hidden="1">
      <c r="A34" s="158" t="s">
        <v>81</v>
      </c>
      <c r="B34" s="159"/>
      <c r="C34" s="159"/>
      <c r="D34" s="208"/>
      <c r="E34" s="209" t="s">
        <v>82</v>
      </c>
      <c r="F34" s="210" t="s">
        <v>12</v>
      </c>
      <c r="G34" s="211" t="s">
        <v>83</v>
      </c>
      <c r="H34" s="212"/>
      <c r="I34" s="213" t="s">
        <v>82</v>
      </c>
    </row>
    <row r="35" spans="1:53" ht="12.75" hidden="1">
      <c r="A35" s="152"/>
      <c r="B35" s="143"/>
      <c r="C35" s="143"/>
      <c r="D35" s="214"/>
      <c r="E35" s="215"/>
      <c r="F35" s="216"/>
      <c r="G35" s="217">
        <f>CHOOSE(BA35+1,E30+F30,E30+F30+H30,E30+F30+G30+H30,E30,F30,H30,G30,H30+G30,0)</f>
        <v>0</v>
      </c>
      <c r="H35" s="218"/>
      <c r="I35" s="219">
        <f>E35+F35*G35/100</f>
        <v>0</v>
      </c>
      <c r="BA35" s="1">
        <v>8</v>
      </c>
    </row>
    <row r="36" spans="1:9" ht="13.5" hidden="1" thickBot="1">
      <c r="A36" s="220"/>
      <c r="B36" s="221" t="s">
        <v>84</v>
      </c>
      <c r="C36" s="222"/>
      <c r="D36" s="223"/>
      <c r="E36" s="224"/>
      <c r="F36" s="225"/>
      <c r="G36" s="225"/>
      <c r="H36" s="339">
        <f>SUM(I35:I35)</f>
        <v>0</v>
      </c>
      <c r="I36" s="340"/>
    </row>
    <row r="37" ht="12.75" hidden="1"/>
    <row r="38" spans="2:9" ht="12.75">
      <c r="B38" s="14"/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  <row r="87" spans="6:9" ht="12.75">
      <c r="F87" s="226"/>
      <c r="G87" s="227"/>
      <c r="H87" s="227"/>
      <c r="I87" s="46"/>
    </row>
  </sheetData>
  <sheetProtection/>
  <mergeCells count="4">
    <mergeCell ref="A1:B1"/>
    <mergeCell ref="A2:B2"/>
    <mergeCell ref="G2:I2"/>
    <mergeCell ref="H36:I3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359"/>
  <sheetViews>
    <sheetView showGridLines="0" showZeros="0" zoomScaleSheetLayoutView="100" zoomScalePageLayoutView="0" workbookViewId="0" topLeftCell="A22">
      <selection activeCell="F42" sqref="F42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21.125" style="228" customWidth="1"/>
    <col min="13" max="13" width="14.625" style="228" hidden="1" customWidth="1"/>
    <col min="14" max="14" width="9.125" style="228" customWidth="1"/>
    <col min="15" max="15" width="0" style="228" hidden="1" customWidth="1"/>
    <col min="16" max="16384" width="9.125" style="228" customWidth="1"/>
  </cols>
  <sheetData>
    <row r="1" spans="1:7" ht="15.75">
      <c r="A1" s="343" t="s">
        <v>1153</v>
      </c>
      <c r="B1" s="343"/>
      <c r="C1" s="343"/>
      <c r="D1" s="343"/>
      <c r="E1" s="343"/>
      <c r="F1" s="343"/>
      <c r="G1" s="343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32" t="s">
        <v>2</v>
      </c>
      <c r="B3" s="333"/>
      <c r="C3" s="182" t="s">
        <v>103</v>
      </c>
      <c r="D3" s="232"/>
      <c r="E3" s="233" t="s">
        <v>85</v>
      </c>
      <c r="F3" s="234" t="str">
        <f>'1 1 Rek'!H1</f>
        <v>1</v>
      </c>
      <c r="G3" s="235"/>
    </row>
    <row r="4" spans="1:7" ht="13.5" thickBot="1">
      <c r="A4" s="344" t="s">
        <v>76</v>
      </c>
      <c r="B4" s="335"/>
      <c r="C4" s="188" t="s">
        <v>105</v>
      </c>
      <c r="D4" s="236"/>
      <c r="E4" s="345" t="str">
        <f>'1 1 Rek'!G2</f>
        <v>Stavební řešení</v>
      </c>
      <c r="F4" s="346"/>
      <c r="G4" s="347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108</v>
      </c>
      <c r="C8" s="258" t="s">
        <v>109</v>
      </c>
      <c r="D8" s="259" t="s">
        <v>110</v>
      </c>
      <c r="E8" s="260">
        <v>31.1355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56.25">
      <c r="A9" s="264"/>
      <c r="B9" s="267"/>
      <c r="C9" s="341" t="s">
        <v>111</v>
      </c>
      <c r="D9" s="342"/>
      <c r="E9" s="268">
        <v>10.2075</v>
      </c>
      <c r="F9" s="269"/>
      <c r="G9" s="270"/>
      <c r="H9" s="271"/>
      <c r="I9" s="265"/>
      <c r="J9" s="272"/>
      <c r="K9" s="265"/>
      <c r="M9" s="266" t="s">
        <v>111</v>
      </c>
      <c r="O9" s="255"/>
    </row>
    <row r="10" spans="1:15" ht="33.75">
      <c r="A10" s="264"/>
      <c r="B10" s="267"/>
      <c r="C10" s="341" t="s">
        <v>112</v>
      </c>
      <c r="D10" s="342"/>
      <c r="E10" s="268">
        <v>5.4165</v>
      </c>
      <c r="F10" s="269"/>
      <c r="G10" s="270"/>
      <c r="H10" s="271"/>
      <c r="I10" s="265"/>
      <c r="J10" s="272"/>
      <c r="K10" s="265"/>
      <c r="M10" s="266" t="s">
        <v>112</v>
      </c>
      <c r="O10" s="255"/>
    </row>
    <row r="11" spans="1:15" ht="22.5">
      <c r="A11" s="264"/>
      <c r="B11" s="267"/>
      <c r="C11" s="341" t="s">
        <v>113</v>
      </c>
      <c r="D11" s="342"/>
      <c r="E11" s="268">
        <v>4.3238</v>
      </c>
      <c r="F11" s="269"/>
      <c r="G11" s="270"/>
      <c r="H11" s="271"/>
      <c r="I11" s="265"/>
      <c r="J11" s="272"/>
      <c r="K11" s="265"/>
      <c r="M11" s="266" t="s">
        <v>113</v>
      </c>
      <c r="O11" s="255"/>
    </row>
    <row r="12" spans="1:17" ht="22.5">
      <c r="A12" s="264"/>
      <c r="B12" s="267"/>
      <c r="C12" s="341" t="s">
        <v>113</v>
      </c>
      <c r="D12" s="342"/>
      <c r="E12" s="268">
        <v>4.3238</v>
      </c>
      <c r="F12" s="269"/>
      <c r="G12" s="270"/>
      <c r="H12" s="271"/>
      <c r="I12" s="265"/>
      <c r="J12" s="272"/>
      <c r="K12" s="265"/>
      <c r="M12" s="266" t="s">
        <v>113</v>
      </c>
      <c r="O12" s="255"/>
      <c r="P12" s="311"/>
      <c r="Q12" s="311"/>
    </row>
    <row r="13" spans="1:17" ht="33.75">
      <c r="A13" s="264"/>
      <c r="B13" s="267"/>
      <c r="C13" s="341" t="s">
        <v>114</v>
      </c>
      <c r="D13" s="342"/>
      <c r="E13" s="268">
        <v>6.864</v>
      </c>
      <c r="F13" s="269"/>
      <c r="G13" s="270"/>
      <c r="H13" s="271"/>
      <c r="I13" s="265"/>
      <c r="J13" s="272"/>
      <c r="K13" s="265"/>
      <c r="M13" s="266" t="s">
        <v>114</v>
      </c>
      <c r="O13" s="255"/>
      <c r="P13" s="312"/>
      <c r="Q13" s="312"/>
    </row>
    <row r="14" spans="1:80" ht="12.75">
      <c r="A14" s="256">
        <v>2</v>
      </c>
      <c r="B14" s="257" t="s">
        <v>115</v>
      </c>
      <c r="C14" s="258" t="s">
        <v>116</v>
      </c>
      <c r="D14" s="259" t="s">
        <v>110</v>
      </c>
      <c r="E14" s="260">
        <v>31.1355</v>
      </c>
      <c r="F14" s="260"/>
      <c r="G14" s="261">
        <f>E14*F14</f>
        <v>0</v>
      </c>
      <c r="H14" s="262">
        <v>0</v>
      </c>
      <c r="I14" s="263">
        <f>E14*H14</f>
        <v>0</v>
      </c>
      <c r="J14" s="262">
        <v>0</v>
      </c>
      <c r="K14" s="263">
        <f>E14*J14</f>
        <v>0</v>
      </c>
      <c r="O14" s="255"/>
      <c r="P14" s="312"/>
      <c r="Q14" s="312"/>
      <c r="AA14" s="228">
        <v>1</v>
      </c>
      <c r="AB14" s="228">
        <v>1</v>
      </c>
      <c r="AC14" s="228">
        <v>1</v>
      </c>
      <c r="AZ14" s="228">
        <v>1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5">
        <v>1</v>
      </c>
      <c r="CB14" s="255">
        <v>1</v>
      </c>
    </row>
    <row r="15" spans="1:80" ht="12.75">
      <c r="A15" s="256">
        <v>3</v>
      </c>
      <c r="B15" s="257" t="s">
        <v>117</v>
      </c>
      <c r="C15" s="258" t="s">
        <v>118</v>
      </c>
      <c r="D15" s="259" t="s">
        <v>110</v>
      </c>
      <c r="E15" s="260">
        <v>31.1355</v>
      </c>
      <c r="F15" s="260"/>
      <c r="G15" s="261">
        <f>E15*F15</f>
        <v>0</v>
      </c>
      <c r="H15" s="262">
        <v>0</v>
      </c>
      <c r="I15" s="263">
        <f>E15*H15</f>
        <v>0</v>
      </c>
      <c r="J15" s="262">
        <v>0</v>
      </c>
      <c r="K15" s="263">
        <f>E15*J15</f>
        <v>0</v>
      </c>
      <c r="O15" s="255"/>
      <c r="P15" s="312"/>
      <c r="Q15" s="312"/>
      <c r="AA15" s="228">
        <v>1</v>
      </c>
      <c r="AB15" s="228">
        <v>1</v>
      </c>
      <c r="AC15" s="228">
        <v>1</v>
      </c>
      <c r="AZ15" s="228">
        <v>1</v>
      </c>
      <c r="BA15" s="228">
        <f>IF(AZ15=1,G15,0)</f>
        <v>0</v>
      </c>
      <c r="BB15" s="228">
        <f>IF(AZ15=2,G15,0)</f>
        <v>0</v>
      </c>
      <c r="BC15" s="228">
        <f>IF(AZ15=3,G15,0)</f>
        <v>0</v>
      </c>
      <c r="BD15" s="228">
        <f>IF(AZ15=4,G15,0)</f>
        <v>0</v>
      </c>
      <c r="BE15" s="228">
        <f>IF(AZ15=5,G15,0)</f>
        <v>0</v>
      </c>
      <c r="CA15" s="255">
        <v>1</v>
      </c>
      <c r="CB15" s="255">
        <v>1</v>
      </c>
    </row>
    <row r="16" spans="1:80" ht="12.75">
      <c r="A16" s="256">
        <v>4</v>
      </c>
      <c r="B16" s="257" t="s">
        <v>119</v>
      </c>
      <c r="C16" s="258" t="s">
        <v>120</v>
      </c>
      <c r="D16" s="259" t="s">
        <v>110</v>
      </c>
      <c r="E16" s="260">
        <v>31.1355</v>
      </c>
      <c r="F16" s="260"/>
      <c r="G16" s="261">
        <f>E16*F16</f>
        <v>0</v>
      </c>
      <c r="H16" s="262">
        <v>0</v>
      </c>
      <c r="I16" s="263">
        <f>E16*H16</f>
        <v>0</v>
      </c>
      <c r="J16" s="262">
        <v>0</v>
      </c>
      <c r="K16" s="263">
        <f>E16*J16</f>
        <v>0</v>
      </c>
      <c r="O16" s="255"/>
      <c r="AA16" s="228">
        <v>1</v>
      </c>
      <c r="AB16" s="228">
        <v>1</v>
      </c>
      <c r="AC16" s="228">
        <v>1</v>
      </c>
      <c r="AZ16" s="228">
        <v>1</v>
      </c>
      <c r="BA16" s="228">
        <f>IF(AZ16=1,G16,0)</f>
        <v>0</v>
      </c>
      <c r="BB16" s="228">
        <f>IF(AZ16=2,G16,0)</f>
        <v>0</v>
      </c>
      <c r="BC16" s="228">
        <f>IF(AZ16=3,G16,0)</f>
        <v>0</v>
      </c>
      <c r="BD16" s="228">
        <f>IF(AZ16=4,G16,0)</f>
        <v>0</v>
      </c>
      <c r="BE16" s="228">
        <f>IF(AZ16=5,G16,0)</f>
        <v>0</v>
      </c>
      <c r="CA16" s="255">
        <v>1</v>
      </c>
      <c r="CB16" s="255">
        <v>1</v>
      </c>
    </row>
    <row r="17" spans="1:80" ht="12.75">
      <c r="A17" s="256">
        <v>5</v>
      </c>
      <c r="B17" s="257" t="s">
        <v>121</v>
      </c>
      <c r="C17" s="258" t="s">
        <v>122</v>
      </c>
      <c r="D17" s="259" t="s">
        <v>123</v>
      </c>
      <c r="E17" s="260">
        <v>41.514</v>
      </c>
      <c r="F17" s="260"/>
      <c r="G17" s="261">
        <f>E17*F17</f>
        <v>0</v>
      </c>
      <c r="H17" s="262">
        <v>0</v>
      </c>
      <c r="I17" s="263">
        <f>E17*H17</f>
        <v>0</v>
      </c>
      <c r="J17" s="262">
        <v>0</v>
      </c>
      <c r="K17" s="263">
        <f>E17*J17</f>
        <v>0</v>
      </c>
      <c r="O17" s="255">
        <v>2</v>
      </c>
      <c r="AA17" s="228">
        <v>2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2</v>
      </c>
      <c r="CB17" s="255">
        <v>1</v>
      </c>
    </row>
    <row r="18" spans="1:15" ht="56.25">
      <c r="A18" s="264"/>
      <c r="B18" s="267"/>
      <c r="C18" s="341" t="s">
        <v>124</v>
      </c>
      <c r="D18" s="342"/>
      <c r="E18" s="268">
        <v>13.61</v>
      </c>
      <c r="F18" s="269"/>
      <c r="G18" s="270"/>
      <c r="H18" s="271"/>
      <c r="I18" s="265"/>
      <c r="J18" s="272"/>
      <c r="K18" s="265"/>
      <c r="M18" s="266" t="s">
        <v>124</v>
      </c>
      <c r="O18" s="255"/>
    </row>
    <row r="19" spans="1:15" ht="33.75">
      <c r="A19" s="264"/>
      <c r="B19" s="267"/>
      <c r="C19" s="341" t="s">
        <v>125</v>
      </c>
      <c r="D19" s="342"/>
      <c r="E19" s="268">
        <v>7.222</v>
      </c>
      <c r="F19" s="269"/>
      <c r="G19" s="270"/>
      <c r="H19" s="271"/>
      <c r="I19" s="265"/>
      <c r="J19" s="272"/>
      <c r="K19" s="265"/>
      <c r="M19" s="266" t="s">
        <v>125</v>
      </c>
      <c r="O19" s="255"/>
    </row>
    <row r="20" spans="1:15" ht="22.5">
      <c r="A20" s="264"/>
      <c r="B20" s="267"/>
      <c r="C20" s="341" t="s">
        <v>126</v>
      </c>
      <c r="D20" s="342"/>
      <c r="E20" s="268">
        <v>5.765</v>
      </c>
      <c r="F20" s="269"/>
      <c r="G20" s="270"/>
      <c r="H20" s="271"/>
      <c r="I20" s="265"/>
      <c r="J20" s="272"/>
      <c r="K20" s="265"/>
      <c r="M20" s="266" t="s">
        <v>126</v>
      </c>
      <c r="O20" s="255"/>
    </row>
    <row r="21" spans="1:15" ht="22.5">
      <c r="A21" s="264"/>
      <c r="B21" s="267"/>
      <c r="C21" s="341" t="s">
        <v>126</v>
      </c>
      <c r="D21" s="342"/>
      <c r="E21" s="268">
        <v>5.765</v>
      </c>
      <c r="F21" s="269"/>
      <c r="G21" s="270"/>
      <c r="H21" s="271"/>
      <c r="I21" s="265"/>
      <c r="J21" s="272"/>
      <c r="K21" s="265"/>
      <c r="M21" s="266" t="s">
        <v>126</v>
      </c>
      <c r="O21" s="255"/>
    </row>
    <row r="22" spans="1:15" ht="33.75">
      <c r="A22" s="264"/>
      <c r="B22" s="267"/>
      <c r="C22" s="341" t="s">
        <v>127</v>
      </c>
      <c r="D22" s="342"/>
      <c r="E22" s="268">
        <v>9.152</v>
      </c>
      <c r="F22" s="269"/>
      <c r="G22" s="270"/>
      <c r="H22" s="271"/>
      <c r="I22" s="265"/>
      <c r="J22" s="272"/>
      <c r="K22" s="265"/>
      <c r="M22" s="266" t="s">
        <v>127</v>
      </c>
      <c r="O22" s="255"/>
    </row>
    <row r="23" spans="1:57" ht="12.75">
      <c r="A23" s="273"/>
      <c r="B23" s="274" t="s">
        <v>100</v>
      </c>
      <c r="C23" s="275" t="s">
        <v>107</v>
      </c>
      <c r="D23" s="276"/>
      <c r="E23" s="277"/>
      <c r="F23" s="278"/>
      <c r="G23" s="279">
        <f>SUM(G7:G22)</f>
        <v>0</v>
      </c>
      <c r="H23" s="280"/>
      <c r="I23" s="281">
        <f>SUM(I7:I22)</f>
        <v>0</v>
      </c>
      <c r="J23" s="280"/>
      <c r="K23" s="281">
        <f>SUM(K7:K22)</f>
        <v>0</v>
      </c>
      <c r="O23" s="255">
        <v>4</v>
      </c>
      <c r="BA23" s="282">
        <f>SUM(BA7:BA22)</f>
        <v>0</v>
      </c>
      <c r="BB23" s="282">
        <f>SUM(BB7:BB22)</f>
        <v>0</v>
      </c>
      <c r="BC23" s="282">
        <f>SUM(BC7:BC22)</f>
        <v>0</v>
      </c>
      <c r="BD23" s="282">
        <f>SUM(BD7:BD22)</f>
        <v>0</v>
      </c>
      <c r="BE23" s="282">
        <f>SUM(BE7:BE22)</f>
        <v>0</v>
      </c>
    </row>
    <row r="24" spans="1:15" ht="12.75">
      <c r="A24" s="245" t="s">
        <v>97</v>
      </c>
      <c r="B24" s="246" t="s">
        <v>128</v>
      </c>
      <c r="C24" s="247" t="s">
        <v>129</v>
      </c>
      <c r="D24" s="248"/>
      <c r="E24" s="249"/>
      <c r="F24" s="249"/>
      <c r="G24" s="250"/>
      <c r="H24" s="251"/>
      <c r="I24" s="252"/>
      <c r="J24" s="253"/>
      <c r="K24" s="254"/>
      <c r="O24" s="255">
        <v>1</v>
      </c>
    </row>
    <row r="25" spans="1:80" ht="12.75">
      <c r="A25" s="256">
        <v>6</v>
      </c>
      <c r="B25" s="257" t="s">
        <v>131</v>
      </c>
      <c r="C25" s="258" t="s">
        <v>132</v>
      </c>
      <c r="D25" s="259" t="s">
        <v>133</v>
      </c>
      <c r="E25" s="260">
        <v>1.7064</v>
      </c>
      <c r="F25" s="260"/>
      <c r="G25" s="261">
        <f>E25*F25</f>
        <v>0</v>
      </c>
      <c r="H25" s="262">
        <v>0.16483</v>
      </c>
      <c r="I25" s="263">
        <f>E25*H25</f>
        <v>0.281265912</v>
      </c>
      <c r="J25" s="262">
        <v>0</v>
      </c>
      <c r="K25" s="263">
        <f>E25*J25</f>
        <v>0</v>
      </c>
      <c r="O25" s="255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5">
        <v>1</v>
      </c>
      <c r="CB25" s="255">
        <v>1</v>
      </c>
    </row>
    <row r="26" spans="1:15" ht="22.5">
      <c r="A26" s="264"/>
      <c r="B26" s="267"/>
      <c r="C26" s="341" t="s">
        <v>134</v>
      </c>
      <c r="D26" s="342"/>
      <c r="E26" s="268">
        <v>1.7064</v>
      </c>
      <c r="F26" s="269"/>
      <c r="G26" s="270"/>
      <c r="H26" s="271"/>
      <c r="I26" s="265"/>
      <c r="J26" s="272"/>
      <c r="K26" s="265"/>
      <c r="M26" s="266" t="s">
        <v>134</v>
      </c>
      <c r="O26" s="255"/>
    </row>
    <row r="27" spans="1:80" ht="22.5">
      <c r="A27" s="305">
        <v>7</v>
      </c>
      <c r="B27" s="306" t="s">
        <v>135</v>
      </c>
      <c r="C27" s="307" t="s">
        <v>1154</v>
      </c>
      <c r="D27" s="308" t="s">
        <v>123</v>
      </c>
      <c r="E27" s="309">
        <v>9.9</v>
      </c>
      <c r="F27" s="309"/>
      <c r="G27" s="310">
        <f>E27*F27</f>
        <v>0</v>
      </c>
      <c r="H27" s="262">
        <v>0.02843</v>
      </c>
      <c r="I27" s="263">
        <f>E27*H27</f>
        <v>0.281457</v>
      </c>
      <c r="J27" s="262">
        <v>0</v>
      </c>
      <c r="K27" s="263">
        <f>E27*J27</f>
        <v>0</v>
      </c>
      <c r="O27" s="228">
        <v>2</v>
      </c>
      <c r="AA27" s="228">
        <v>1</v>
      </c>
      <c r="AB27" s="228">
        <v>1</v>
      </c>
      <c r="AC27" s="228">
        <v>1</v>
      </c>
      <c r="AZ27" s="228">
        <v>1</v>
      </c>
      <c r="BA27" s="228">
        <f>IF(AZ27=1,G27,0)</f>
        <v>0</v>
      </c>
      <c r="BB27" s="228">
        <f>IF(AZ27=2,G27,0)</f>
        <v>0</v>
      </c>
      <c r="BC27" s="228">
        <f>IF(AZ27=3,G27,0)</f>
        <v>0</v>
      </c>
      <c r="BD27" s="228">
        <f>IF(AZ27=4,G27,0)</f>
        <v>0</v>
      </c>
      <c r="BE27" s="228">
        <f>IF(AZ27=5,G27,0)</f>
        <v>0</v>
      </c>
      <c r="CA27" s="228">
        <v>1</v>
      </c>
      <c r="CB27" s="228">
        <v>1</v>
      </c>
    </row>
    <row r="28" spans="1:15" ht="12.75">
      <c r="A28" s="264"/>
      <c r="B28" s="267"/>
      <c r="C28" s="341" t="s">
        <v>136</v>
      </c>
      <c r="D28" s="342"/>
      <c r="E28" s="268">
        <v>9.9</v>
      </c>
      <c r="F28" s="269"/>
      <c r="G28" s="270"/>
      <c r="H28" s="271"/>
      <c r="I28" s="265"/>
      <c r="J28" s="272"/>
      <c r="K28" s="265"/>
      <c r="M28" s="266" t="s">
        <v>136</v>
      </c>
      <c r="O28" s="255"/>
    </row>
    <row r="29" spans="1:15" ht="22.5">
      <c r="A29" s="264"/>
      <c r="B29" s="267"/>
      <c r="C29" s="341" t="s">
        <v>137</v>
      </c>
      <c r="D29" s="342"/>
      <c r="E29" s="268">
        <v>0</v>
      </c>
      <c r="F29" s="269"/>
      <c r="G29" s="270"/>
      <c r="H29" s="271"/>
      <c r="I29" s="265"/>
      <c r="J29" s="272"/>
      <c r="K29" s="265"/>
      <c r="M29" s="266" t="s">
        <v>137</v>
      </c>
      <c r="O29" s="255"/>
    </row>
    <row r="30" spans="1:80" ht="22.5">
      <c r="A30" s="256">
        <v>8</v>
      </c>
      <c r="B30" s="257" t="s">
        <v>138</v>
      </c>
      <c r="C30" s="258" t="s">
        <v>139</v>
      </c>
      <c r="D30" s="259" t="s">
        <v>123</v>
      </c>
      <c r="E30" s="260">
        <v>2</v>
      </c>
      <c r="F30" s="260"/>
      <c r="G30" s="261">
        <f>E30*F30</f>
        <v>0</v>
      </c>
      <c r="H30" s="262">
        <v>0.02509</v>
      </c>
      <c r="I30" s="263">
        <f>E30*H30</f>
        <v>0.05018</v>
      </c>
      <c r="J30" s="262">
        <v>0</v>
      </c>
      <c r="K30" s="263">
        <f>E30*J30</f>
        <v>0</v>
      </c>
      <c r="O30" s="255">
        <v>2</v>
      </c>
      <c r="AA30" s="228">
        <v>1</v>
      </c>
      <c r="AB30" s="228">
        <v>1</v>
      </c>
      <c r="AC30" s="228">
        <v>1</v>
      </c>
      <c r="AZ30" s="228">
        <v>1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5">
        <v>1</v>
      </c>
      <c r="CB30" s="255">
        <v>1</v>
      </c>
    </row>
    <row r="31" spans="1:15" ht="22.5">
      <c r="A31" s="264"/>
      <c r="B31" s="267"/>
      <c r="C31" s="341" t="s">
        <v>140</v>
      </c>
      <c r="D31" s="342"/>
      <c r="E31" s="268">
        <v>2</v>
      </c>
      <c r="F31" s="269"/>
      <c r="G31" s="270"/>
      <c r="H31" s="271"/>
      <c r="I31" s="265"/>
      <c r="J31" s="272"/>
      <c r="K31" s="265"/>
      <c r="M31" s="266" t="s">
        <v>140</v>
      </c>
      <c r="O31" s="255"/>
    </row>
    <row r="32" spans="1:57" ht="12.75">
      <c r="A32" s="273"/>
      <c r="B32" s="274" t="s">
        <v>100</v>
      </c>
      <c r="C32" s="275" t="s">
        <v>130</v>
      </c>
      <c r="D32" s="276"/>
      <c r="E32" s="277"/>
      <c r="F32" s="278"/>
      <c r="G32" s="279">
        <f>SUM(G24:G31)</f>
        <v>0</v>
      </c>
      <c r="H32" s="280"/>
      <c r="I32" s="281">
        <f>SUM(I24:I31)</f>
        <v>0.612902912</v>
      </c>
      <c r="J32" s="280"/>
      <c r="K32" s="281">
        <f>SUM(K24:K31)</f>
        <v>0</v>
      </c>
      <c r="O32" s="255">
        <v>4</v>
      </c>
      <c r="BA32" s="282">
        <f>SUM(BA24:BA31)</f>
        <v>0</v>
      </c>
      <c r="BB32" s="282">
        <f>SUM(BB24:BB31)</f>
        <v>0</v>
      </c>
      <c r="BC32" s="282">
        <f>SUM(BC24:BC31)</f>
        <v>0</v>
      </c>
      <c r="BD32" s="282">
        <f>SUM(BD24:BD31)</f>
        <v>0</v>
      </c>
      <c r="BE32" s="282">
        <f>SUM(BE24:BE31)</f>
        <v>0</v>
      </c>
    </row>
    <row r="33" spans="1:15" ht="12.75">
      <c r="A33" s="245" t="s">
        <v>97</v>
      </c>
      <c r="B33" s="246" t="s">
        <v>141</v>
      </c>
      <c r="C33" s="247" t="s">
        <v>142</v>
      </c>
      <c r="D33" s="248"/>
      <c r="E33" s="249"/>
      <c r="F33" s="249"/>
      <c r="G33" s="250"/>
      <c r="H33" s="251"/>
      <c r="I33" s="252"/>
      <c r="J33" s="253"/>
      <c r="K33" s="254"/>
      <c r="O33" s="255">
        <v>1</v>
      </c>
    </row>
    <row r="34" spans="1:80" ht="12.75">
      <c r="A34" s="256">
        <v>9</v>
      </c>
      <c r="B34" s="257" t="s">
        <v>144</v>
      </c>
      <c r="C34" s="258" t="s">
        <v>145</v>
      </c>
      <c r="D34" s="259" t="s">
        <v>123</v>
      </c>
      <c r="E34" s="260">
        <v>18.6813</v>
      </c>
      <c r="F34" s="260"/>
      <c r="G34" s="261">
        <f>E34*F34</f>
        <v>0</v>
      </c>
      <c r="H34" s="262">
        <v>0.27994</v>
      </c>
      <c r="I34" s="263">
        <f>E34*H34</f>
        <v>5.229643122000001</v>
      </c>
      <c r="J34" s="262">
        <v>0</v>
      </c>
      <c r="K34" s="263">
        <f>E34*J34</f>
        <v>0</v>
      </c>
      <c r="O34" s="255">
        <v>2</v>
      </c>
      <c r="AA34" s="228">
        <v>1</v>
      </c>
      <c r="AB34" s="228">
        <v>1</v>
      </c>
      <c r="AC34" s="228">
        <v>1</v>
      </c>
      <c r="AZ34" s="228">
        <v>1</v>
      </c>
      <c r="BA34" s="228">
        <f>IF(AZ34=1,G34,0)</f>
        <v>0</v>
      </c>
      <c r="BB34" s="228">
        <f>IF(AZ34=2,G34,0)</f>
        <v>0</v>
      </c>
      <c r="BC34" s="228">
        <f>IF(AZ34=3,G34,0)</f>
        <v>0</v>
      </c>
      <c r="BD34" s="228">
        <f>IF(AZ34=4,G34,0)</f>
        <v>0</v>
      </c>
      <c r="BE34" s="228">
        <f>IF(AZ34=5,G34,0)</f>
        <v>0</v>
      </c>
      <c r="CA34" s="255">
        <v>1</v>
      </c>
      <c r="CB34" s="255">
        <v>1</v>
      </c>
    </row>
    <row r="35" spans="1:15" ht="56.25">
      <c r="A35" s="264"/>
      <c r="B35" s="267"/>
      <c r="C35" s="341" t="s">
        <v>146</v>
      </c>
      <c r="D35" s="342"/>
      <c r="E35" s="268">
        <v>6.1245</v>
      </c>
      <c r="F35" s="269"/>
      <c r="G35" s="270"/>
      <c r="H35" s="271"/>
      <c r="I35" s="265"/>
      <c r="J35" s="272"/>
      <c r="K35" s="265"/>
      <c r="M35" s="266" t="s">
        <v>146</v>
      </c>
      <c r="O35" s="255"/>
    </row>
    <row r="36" spans="1:15" ht="33.75">
      <c r="A36" s="264"/>
      <c r="B36" s="267"/>
      <c r="C36" s="341" t="s">
        <v>147</v>
      </c>
      <c r="D36" s="342"/>
      <c r="E36" s="268">
        <v>3.2499</v>
      </c>
      <c r="F36" s="269"/>
      <c r="G36" s="270"/>
      <c r="H36" s="271"/>
      <c r="I36" s="265"/>
      <c r="J36" s="272"/>
      <c r="K36" s="265"/>
      <c r="M36" s="266" t="s">
        <v>147</v>
      </c>
      <c r="O36" s="255"/>
    </row>
    <row r="37" spans="1:15" ht="22.5">
      <c r="A37" s="264"/>
      <c r="B37" s="267"/>
      <c r="C37" s="341" t="s">
        <v>148</v>
      </c>
      <c r="D37" s="342"/>
      <c r="E37" s="268">
        <v>2.5943</v>
      </c>
      <c r="F37" s="269"/>
      <c r="G37" s="270"/>
      <c r="H37" s="271"/>
      <c r="I37" s="265"/>
      <c r="J37" s="272"/>
      <c r="K37" s="265"/>
      <c r="M37" s="266" t="s">
        <v>148</v>
      </c>
      <c r="O37" s="255"/>
    </row>
    <row r="38" spans="1:15" ht="22.5">
      <c r="A38" s="264"/>
      <c r="B38" s="267"/>
      <c r="C38" s="341" t="s">
        <v>148</v>
      </c>
      <c r="D38" s="342"/>
      <c r="E38" s="268">
        <v>2.5943</v>
      </c>
      <c r="F38" s="269"/>
      <c r="G38" s="270"/>
      <c r="H38" s="271"/>
      <c r="I38" s="265"/>
      <c r="J38" s="272"/>
      <c r="K38" s="265"/>
      <c r="M38" s="266" t="s">
        <v>148</v>
      </c>
      <c r="O38" s="255"/>
    </row>
    <row r="39" spans="1:15" ht="33.75">
      <c r="A39" s="264"/>
      <c r="B39" s="267"/>
      <c r="C39" s="341" t="s">
        <v>149</v>
      </c>
      <c r="D39" s="342"/>
      <c r="E39" s="268">
        <v>4.1184</v>
      </c>
      <c r="F39" s="269"/>
      <c r="G39" s="270"/>
      <c r="H39" s="271"/>
      <c r="I39" s="265"/>
      <c r="J39" s="272"/>
      <c r="K39" s="265"/>
      <c r="M39" s="266" t="s">
        <v>149</v>
      </c>
      <c r="O39" s="255"/>
    </row>
    <row r="40" spans="1:57" ht="12.75">
      <c r="A40" s="273"/>
      <c r="B40" s="274" t="s">
        <v>100</v>
      </c>
      <c r="C40" s="275" t="s">
        <v>143</v>
      </c>
      <c r="D40" s="276"/>
      <c r="E40" s="277"/>
      <c r="F40" s="278"/>
      <c r="G40" s="279">
        <f>SUM(G33:G39)</f>
        <v>0</v>
      </c>
      <c r="H40" s="280"/>
      <c r="I40" s="281">
        <f>SUM(I33:I39)</f>
        <v>5.229643122000001</v>
      </c>
      <c r="J40" s="280"/>
      <c r="K40" s="281">
        <f>SUM(K33:K39)</f>
        <v>0</v>
      </c>
      <c r="O40" s="255">
        <v>4</v>
      </c>
      <c r="BA40" s="282">
        <f>SUM(BA33:BA39)</f>
        <v>0</v>
      </c>
      <c r="BB40" s="282">
        <f>SUM(BB33:BB39)</f>
        <v>0</v>
      </c>
      <c r="BC40" s="282">
        <f>SUM(BC33:BC39)</f>
        <v>0</v>
      </c>
      <c r="BD40" s="282">
        <f>SUM(BD33:BD39)</f>
        <v>0</v>
      </c>
      <c r="BE40" s="282">
        <f>SUM(BE33:BE39)</f>
        <v>0</v>
      </c>
    </row>
    <row r="41" spans="1:15" ht="12.75">
      <c r="A41" s="245" t="s">
        <v>97</v>
      </c>
      <c r="B41" s="246" t="s">
        <v>150</v>
      </c>
      <c r="C41" s="247" t="s">
        <v>151</v>
      </c>
      <c r="D41" s="248"/>
      <c r="E41" s="249"/>
      <c r="F41" s="249"/>
      <c r="G41" s="250"/>
      <c r="H41" s="251"/>
      <c r="I41" s="252"/>
      <c r="J41" s="253"/>
      <c r="K41" s="254"/>
      <c r="O41" s="255">
        <v>1</v>
      </c>
    </row>
    <row r="42" spans="1:80" ht="12.75">
      <c r="A42" s="256">
        <v>10</v>
      </c>
      <c r="B42" s="257" t="s">
        <v>153</v>
      </c>
      <c r="C42" s="258" t="s">
        <v>154</v>
      </c>
      <c r="D42" s="259" t="s">
        <v>123</v>
      </c>
      <c r="E42" s="260">
        <v>229.7769</v>
      </c>
      <c r="F42" s="260"/>
      <c r="G42" s="261">
        <f>E42*F42</f>
        <v>0</v>
      </c>
      <c r="H42" s="262">
        <v>4E-05</v>
      </c>
      <c r="I42" s="263">
        <f>E42*H42</f>
        <v>0.009191076000000001</v>
      </c>
      <c r="J42" s="262">
        <v>0</v>
      </c>
      <c r="K42" s="263">
        <f>E42*J42</f>
        <v>0</v>
      </c>
      <c r="O42" s="255">
        <v>2</v>
      </c>
      <c r="AA42" s="228">
        <v>1</v>
      </c>
      <c r="AB42" s="228">
        <v>1</v>
      </c>
      <c r="AC42" s="228">
        <v>1</v>
      </c>
      <c r="AZ42" s="228">
        <v>1</v>
      </c>
      <c r="BA42" s="228">
        <f>IF(AZ42=1,G42,0)</f>
        <v>0</v>
      </c>
      <c r="BB42" s="228">
        <f>IF(AZ42=2,G42,0)</f>
        <v>0</v>
      </c>
      <c r="BC42" s="228">
        <f>IF(AZ42=3,G42,0)</f>
        <v>0</v>
      </c>
      <c r="BD42" s="228">
        <f>IF(AZ42=4,G42,0)</f>
        <v>0</v>
      </c>
      <c r="BE42" s="228">
        <f>IF(AZ42=5,G42,0)</f>
        <v>0</v>
      </c>
      <c r="CA42" s="255">
        <v>1</v>
      </c>
      <c r="CB42" s="255">
        <v>1</v>
      </c>
    </row>
    <row r="43" spans="1:15" ht="12.75">
      <c r="A43" s="264"/>
      <c r="B43" s="267"/>
      <c r="C43" s="341" t="s">
        <v>155</v>
      </c>
      <c r="D43" s="342"/>
      <c r="E43" s="268">
        <v>24.3</v>
      </c>
      <c r="F43" s="269"/>
      <c r="G43" s="270"/>
      <c r="H43" s="271"/>
      <c r="I43" s="265"/>
      <c r="J43" s="272"/>
      <c r="K43" s="265"/>
      <c r="M43" s="266" t="s">
        <v>155</v>
      </c>
      <c r="O43" s="255"/>
    </row>
    <row r="44" spans="1:15" ht="12.75">
      <c r="A44" s="264"/>
      <c r="B44" s="267"/>
      <c r="C44" s="341" t="s">
        <v>156</v>
      </c>
      <c r="D44" s="342"/>
      <c r="E44" s="268">
        <v>29.16</v>
      </c>
      <c r="F44" s="269"/>
      <c r="G44" s="270"/>
      <c r="H44" s="271"/>
      <c r="I44" s="265"/>
      <c r="J44" s="272"/>
      <c r="K44" s="265"/>
      <c r="M44" s="266" t="s">
        <v>156</v>
      </c>
      <c r="O44" s="255"/>
    </row>
    <row r="45" spans="1:15" ht="12.75">
      <c r="A45" s="264"/>
      <c r="B45" s="267"/>
      <c r="C45" s="341" t="s">
        <v>157</v>
      </c>
      <c r="D45" s="342"/>
      <c r="E45" s="268">
        <v>97.2</v>
      </c>
      <c r="F45" s="269"/>
      <c r="G45" s="270"/>
      <c r="H45" s="271"/>
      <c r="I45" s="265"/>
      <c r="J45" s="272"/>
      <c r="K45" s="265"/>
      <c r="M45" s="266" t="s">
        <v>157</v>
      </c>
      <c r="O45" s="255"/>
    </row>
    <row r="46" spans="1:15" ht="12.75">
      <c r="A46" s="264"/>
      <c r="B46" s="267"/>
      <c r="C46" s="341" t="s">
        <v>158</v>
      </c>
      <c r="D46" s="342"/>
      <c r="E46" s="268">
        <v>4.575</v>
      </c>
      <c r="F46" s="269"/>
      <c r="G46" s="270"/>
      <c r="H46" s="271"/>
      <c r="I46" s="265"/>
      <c r="J46" s="272"/>
      <c r="K46" s="265"/>
      <c r="M46" s="266" t="s">
        <v>158</v>
      </c>
      <c r="O46" s="255"/>
    </row>
    <row r="47" spans="1:15" ht="12.75">
      <c r="A47" s="264"/>
      <c r="B47" s="267"/>
      <c r="C47" s="341" t="s">
        <v>159</v>
      </c>
      <c r="D47" s="342"/>
      <c r="E47" s="268">
        <v>3.66</v>
      </c>
      <c r="F47" s="269"/>
      <c r="G47" s="270"/>
      <c r="H47" s="271"/>
      <c r="I47" s="265"/>
      <c r="J47" s="272"/>
      <c r="K47" s="265"/>
      <c r="M47" s="266" t="s">
        <v>159</v>
      </c>
      <c r="O47" s="255"/>
    </row>
    <row r="48" spans="1:15" ht="12.75">
      <c r="A48" s="264"/>
      <c r="B48" s="267"/>
      <c r="C48" s="341" t="s">
        <v>160</v>
      </c>
      <c r="D48" s="342"/>
      <c r="E48" s="268">
        <v>4.68</v>
      </c>
      <c r="F48" s="269"/>
      <c r="G48" s="270"/>
      <c r="H48" s="271"/>
      <c r="I48" s="265"/>
      <c r="J48" s="272"/>
      <c r="K48" s="265"/>
      <c r="M48" s="266" t="s">
        <v>160</v>
      </c>
      <c r="O48" s="255"/>
    </row>
    <row r="49" spans="1:15" ht="12.75">
      <c r="A49" s="264"/>
      <c r="B49" s="267"/>
      <c r="C49" s="341" t="s">
        <v>161</v>
      </c>
      <c r="D49" s="342"/>
      <c r="E49" s="268">
        <v>6.8625</v>
      </c>
      <c r="F49" s="269"/>
      <c r="G49" s="270"/>
      <c r="H49" s="271"/>
      <c r="I49" s="265"/>
      <c r="J49" s="272"/>
      <c r="K49" s="265"/>
      <c r="M49" s="266" t="s">
        <v>161</v>
      </c>
      <c r="O49" s="255"/>
    </row>
    <row r="50" spans="1:15" ht="12.75">
      <c r="A50" s="264"/>
      <c r="B50" s="267"/>
      <c r="C50" s="341" t="s">
        <v>162</v>
      </c>
      <c r="D50" s="342"/>
      <c r="E50" s="268">
        <v>7.56</v>
      </c>
      <c r="F50" s="269"/>
      <c r="G50" s="270"/>
      <c r="H50" s="271"/>
      <c r="I50" s="265"/>
      <c r="J50" s="272"/>
      <c r="K50" s="265"/>
      <c r="M50" s="266" t="s">
        <v>162</v>
      </c>
      <c r="O50" s="255"/>
    </row>
    <row r="51" spans="1:15" ht="12.75">
      <c r="A51" s="264"/>
      <c r="B51" s="267"/>
      <c r="C51" s="341" t="s">
        <v>163</v>
      </c>
      <c r="D51" s="342"/>
      <c r="E51" s="268">
        <v>1.08</v>
      </c>
      <c r="F51" s="269"/>
      <c r="G51" s="270"/>
      <c r="H51" s="271"/>
      <c r="I51" s="265"/>
      <c r="J51" s="272"/>
      <c r="K51" s="265"/>
      <c r="M51" s="266" t="s">
        <v>163</v>
      </c>
      <c r="O51" s="255"/>
    </row>
    <row r="52" spans="1:15" ht="12.75">
      <c r="A52" s="264"/>
      <c r="B52" s="267"/>
      <c r="C52" s="341" t="s">
        <v>164</v>
      </c>
      <c r="D52" s="342"/>
      <c r="E52" s="268">
        <v>0.756</v>
      </c>
      <c r="F52" s="269"/>
      <c r="G52" s="270"/>
      <c r="H52" s="271"/>
      <c r="I52" s="265"/>
      <c r="J52" s="272"/>
      <c r="K52" s="265"/>
      <c r="M52" s="266" t="s">
        <v>164</v>
      </c>
      <c r="O52" s="255"/>
    </row>
    <row r="53" spans="1:15" ht="12.75">
      <c r="A53" s="264"/>
      <c r="B53" s="267"/>
      <c r="C53" s="341" t="s">
        <v>165</v>
      </c>
      <c r="D53" s="342"/>
      <c r="E53" s="268">
        <v>1.8444</v>
      </c>
      <c r="F53" s="269"/>
      <c r="G53" s="270"/>
      <c r="H53" s="271"/>
      <c r="I53" s="265"/>
      <c r="J53" s="272"/>
      <c r="K53" s="265"/>
      <c r="M53" s="266" t="s">
        <v>165</v>
      </c>
      <c r="O53" s="255"/>
    </row>
    <row r="54" spans="1:15" ht="12.75">
      <c r="A54" s="264"/>
      <c r="B54" s="267"/>
      <c r="C54" s="341" t="s">
        <v>166</v>
      </c>
      <c r="D54" s="342"/>
      <c r="E54" s="268">
        <v>7.625</v>
      </c>
      <c r="F54" s="269"/>
      <c r="G54" s="270"/>
      <c r="H54" s="271"/>
      <c r="I54" s="265"/>
      <c r="J54" s="272"/>
      <c r="K54" s="265"/>
      <c r="M54" s="266" t="s">
        <v>166</v>
      </c>
      <c r="O54" s="255"/>
    </row>
    <row r="55" spans="1:15" ht="12.75">
      <c r="A55" s="264"/>
      <c r="B55" s="267"/>
      <c r="C55" s="341" t="s">
        <v>167</v>
      </c>
      <c r="D55" s="342"/>
      <c r="E55" s="268">
        <v>8.82</v>
      </c>
      <c r="F55" s="269"/>
      <c r="G55" s="270"/>
      <c r="H55" s="271"/>
      <c r="I55" s="265"/>
      <c r="J55" s="272"/>
      <c r="K55" s="265"/>
      <c r="M55" s="266" t="s">
        <v>167</v>
      </c>
      <c r="O55" s="255"/>
    </row>
    <row r="56" spans="1:15" ht="12.75">
      <c r="A56" s="264"/>
      <c r="B56" s="267"/>
      <c r="C56" s="341" t="s">
        <v>168</v>
      </c>
      <c r="D56" s="342"/>
      <c r="E56" s="268">
        <v>7.2</v>
      </c>
      <c r="F56" s="269"/>
      <c r="G56" s="270"/>
      <c r="H56" s="271"/>
      <c r="I56" s="265"/>
      <c r="J56" s="272"/>
      <c r="K56" s="265"/>
      <c r="M56" s="266" t="s">
        <v>168</v>
      </c>
      <c r="O56" s="255"/>
    </row>
    <row r="57" spans="1:15" ht="12.75">
      <c r="A57" s="264"/>
      <c r="B57" s="267"/>
      <c r="C57" s="341" t="s">
        <v>169</v>
      </c>
      <c r="D57" s="342"/>
      <c r="E57" s="268">
        <v>7.2</v>
      </c>
      <c r="F57" s="269"/>
      <c r="G57" s="270"/>
      <c r="H57" s="271"/>
      <c r="I57" s="265"/>
      <c r="J57" s="272"/>
      <c r="K57" s="265"/>
      <c r="M57" s="266" t="s">
        <v>169</v>
      </c>
      <c r="O57" s="255"/>
    </row>
    <row r="58" spans="1:15" ht="12.75">
      <c r="A58" s="264"/>
      <c r="B58" s="267"/>
      <c r="C58" s="341" t="s">
        <v>170</v>
      </c>
      <c r="D58" s="342"/>
      <c r="E58" s="268">
        <v>3.78</v>
      </c>
      <c r="F58" s="269"/>
      <c r="G58" s="270"/>
      <c r="H58" s="271"/>
      <c r="I58" s="265"/>
      <c r="J58" s="272"/>
      <c r="K58" s="265"/>
      <c r="M58" s="266" t="s">
        <v>170</v>
      </c>
      <c r="O58" s="255"/>
    </row>
    <row r="59" spans="1:15" ht="12.75">
      <c r="A59" s="264"/>
      <c r="B59" s="267"/>
      <c r="C59" s="341" t="s">
        <v>171</v>
      </c>
      <c r="D59" s="342"/>
      <c r="E59" s="268">
        <v>3.234</v>
      </c>
      <c r="F59" s="269"/>
      <c r="G59" s="270"/>
      <c r="H59" s="271"/>
      <c r="I59" s="265"/>
      <c r="J59" s="272"/>
      <c r="K59" s="265"/>
      <c r="M59" s="266" t="s">
        <v>171</v>
      </c>
      <c r="O59" s="255"/>
    </row>
    <row r="60" spans="1:15" ht="12.75">
      <c r="A60" s="264"/>
      <c r="B60" s="267"/>
      <c r="C60" s="341" t="s">
        <v>172</v>
      </c>
      <c r="D60" s="342"/>
      <c r="E60" s="268">
        <v>8.19</v>
      </c>
      <c r="F60" s="269"/>
      <c r="G60" s="270"/>
      <c r="H60" s="271"/>
      <c r="I60" s="265"/>
      <c r="J60" s="272"/>
      <c r="K60" s="265"/>
      <c r="M60" s="266" t="s">
        <v>172</v>
      </c>
      <c r="O60" s="255"/>
    </row>
    <row r="61" spans="1:15" ht="12.75">
      <c r="A61" s="264"/>
      <c r="B61" s="267"/>
      <c r="C61" s="341" t="s">
        <v>173</v>
      </c>
      <c r="D61" s="342"/>
      <c r="E61" s="268">
        <v>2.05</v>
      </c>
      <c r="F61" s="269"/>
      <c r="G61" s="270"/>
      <c r="H61" s="271"/>
      <c r="I61" s="265"/>
      <c r="J61" s="272"/>
      <c r="K61" s="265"/>
      <c r="M61" s="266" t="s">
        <v>173</v>
      </c>
      <c r="O61" s="255"/>
    </row>
    <row r="62" spans="1:80" ht="22.5">
      <c r="A62" s="256">
        <v>11</v>
      </c>
      <c r="B62" s="257" t="s">
        <v>174</v>
      </c>
      <c r="C62" s="258" t="s">
        <v>175</v>
      </c>
      <c r="D62" s="259" t="s">
        <v>176</v>
      </c>
      <c r="E62" s="260">
        <v>20</v>
      </c>
      <c r="F62" s="260"/>
      <c r="G62" s="261">
        <f>E62*F62</f>
        <v>0</v>
      </c>
      <c r="H62" s="262">
        <v>0.03781</v>
      </c>
      <c r="I62" s="263">
        <f>E62*H62</f>
        <v>0.7562000000000001</v>
      </c>
      <c r="J62" s="262">
        <v>0</v>
      </c>
      <c r="K62" s="263">
        <f>E62*J62</f>
        <v>0</v>
      </c>
      <c r="O62" s="255">
        <v>2</v>
      </c>
      <c r="AA62" s="228">
        <v>1</v>
      </c>
      <c r="AB62" s="228">
        <v>1</v>
      </c>
      <c r="AC62" s="228">
        <v>1</v>
      </c>
      <c r="AZ62" s="228">
        <v>1</v>
      </c>
      <c r="BA62" s="228">
        <f>IF(AZ62=1,G62,0)</f>
        <v>0</v>
      </c>
      <c r="BB62" s="228">
        <f>IF(AZ62=2,G62,0)</f>
        <v>0</v>
      </c>
      <c r="BC62" s="228">
        <f>IF(AZ62=3,G62,0)</f>
        <v>0</v>
      </c>
      <c r="BD62" s="228">
        <f>IF(AZ62=4,G62,0)</f>
        <v>0</v>
      </c>
      <c r="BE62" s="228">
        <f>IF(AZ62=5,G62,0)</f>
        <v>0</v>
      </c>
      <c r="CA62" s="255">
        <v>1</v>
      </c>
      <c r="CB62" s="255">
        <v>1</v>
      </c>
    </row>
    <row r="63" spans="1:15" ht="22.5">
      <c r="A63" s="264"/>
      <c r="B63" s="267"/>
      <c r="C63" s="341" t="s">
        <v>177</v>
      </c>
      <c r="D63" s="342"/>
      <c r="E63" s="268">
        <v>20</v>
      </c>
      <c r="F63" s="269"/>
      <c r="G63" s="270"/>
      <c r="H63" s="271"/>
      <c r="I63" s="265"/>
      <c r="J63" s="272"/>
      <c r="K63" s="265"/>
      <c r="M63" s="266" t="s">
        <v>177</v>
      </c>
      <c r="O63" s="255"/>
    </row>
    <row r="64" spans="1:80" ht="12.75">
      <c r="A64" s="256">
        <v>12</v>
      </c>
      <c r="B64" s="257" t="s">
        <v>178</v>
      </c>
      <c r="C64" s="258" t="s">
        <v>179</v>
      </c>
      <c r="D64" s="259" t="s">
        <v>123</v>
      </c>
      <c r="E64" s="260">
        <v>225.906</v>
      </c>
      <c r="F64" s="260"/>
      <c r="G64" s="261">
        <f>E64*F64</f>
        <v>0</v>
      </c>
      <c r="H64" s="262">
        <v>0.05729</v>
      </c>
      <c r="I64" s="263">
        <f>E64*H64</f>
        <v>12.942154740000001</v>
      </c>
      <c r="J64" s="262">
        <v>0</v>
      </c>
      <c r="K64" s="263">
        <f>E64*J64</f>
        <v>0</v>
      </c>
      <c r="O64" s="255">
        <v>2</v>
      </c>
      <c r="AA64" s="228">
        <v>1</v>
      </c>
      <c r="AB64" s="228">
        <v>1</v>
      </c>
      <c r="AC64" s="228">
        <v>1</v>
      </c>
      <c r="AZ64" s="228">
        <v>1</v>
      </c>
      <c r="BA64" s="228">
        <f>IF(AZ64=1,G64,0)</f>
        <v>0</v>
      </c>
      <c r="BB64" s="228">
        <f>IF(AZ64=2,G64,0)</f>
        <v>0</v>
      </c>
      <c r="BC64" s="228">
        <f>IF(AZ64=3,G64,0)</f>
        <v>0</v>
      </c>
      <c r="BD64" s="228">
        <f>IF(AZ64=4,G64,0)</f>
        <v>0</v>
      </c>
      <c r="BE64" s="228">
        <f>IF(AZ64=5,G64,0)</f>
        <v>0</v>
      </c>
      <c r="CA64" s="255">
        <v>1</v>
      </c>
      <c r="CB64" s="255">
        <v>1</v>
      </c>
    </row>
    <row r="65" spans="1:15" ht="22.5">
      <c r="A65" s="264"/>
      <c r="B65" s="267"/>
      <c r="C65" s="341" t="s">
        <v>180</v>
      </c>
      <c r="D65" s="342"/>
      <c r="E65" s="268">
        <v>27</v>
      </c>
      <c r="F65" s="269"/>
      <c r="G65" s="270"/>
      <c r="H65" s="271"/>
      <c r="I65" s="265"/>
      <c r="J65" s="272"/>
      <c r="K65" s="265"/>
      <c r="M65" s="266" t="s">
        <v>180</v>
      </c>
      <c r="O65" s="255"/>
    </row>
    <row r="66" spans="1:15" ht="22.5">
      <c r="A66" s="264"/>
      <c r="B66" s="267"/>
      <c r="C66" s="341" t="s">
        <v>181</v>
      </c>
      <c r="D66" s="342"/>
      <c r="E66" s="268">
        <v>32.4</v>
      </c>
      <c r="F66" s="269"/>
      <c r="G66" s="270"/>
      <c r="H66" s="271"/>
      <c r="I66" s="265"/>
      <c r="J66" s="272"/>
      <c r="K66" s="265"/>
      <c r="M66" s="266" t="s">
        <v>181</v>
      </c>
      <c r="O66" s="255"/>
    </row>
    <row r="67" spans="1:15" ht="22.5">
      <c r="A67" s="264"/>
      <c r="B67" s="267"/>
      <c r="C67" s="341" t="s">
        <v>182</v>
      </c>
      <c r="D67" s="342"/>
      <c r="E67" s="268">
        <v>62.64</v>
      </c>
      <c r="F67" s="269"/>
      <c r="G67" s="270"/>
      <c r="H67" s="271"/>
      <c r="I67" s="265"/>
      <c r="J67" s="272"/>
      <c r="K67" s="265"/>
      <c r="M67" s="266" t="s">
        <v>182</v>
      </c>
      <c r="O67" s="255"/>
    </row>
    <row r="68" spans="1:15" ht="22.5">
      <c r="A68" s="264"/>
      <c r="B68" s="267"/>
      <c r="C68" s="341" t="s">
        <v>183</v>
      </c>
      <c r="D68" s="342"/>
      <c r="E68" s="268">
        <v>3.636</v>
      </c>
      <c r="F68" s="269"/>
      <c r="G68" s="270"/>
      <c r="H68" s="271"/>
      <c r="I68" s="265"/>
      <c r="J68" s="272"/>
      <c r="K68" s="265"/>
      <c r="M68" s="266" t="s">
        <v>183</v>
      </c>
      <c r="O68" s="255"/>
    </row>
    <row r="69" spans="1:15" ht="22.5">
      <c r="A69" s="264"/>
      <c r="B69" s="267"/>
      <c r="C69" s="341" t="s">
        <v>184</v>
      </c>
      <c r="D69" s="342"/>
      <c r="E69" s="268">
        <v>5.1</v>
      </c>
      <c r="F69" s="269"/>
      <c r="G69" s="270"/>
      <c r="H69" s="271"/>
      <c r="I69" s="265"/>
      <c r="J69" s="272"/>
      <c r="K69" s="265"/>
      <c r="M69" s="266" t="s">
        <v>184</v>
      </c>
      <c r="O69" s="255"/>
    </row>
    <row r="70" spans="1:15" ht="22.5">
      <c r="A70" s="264"/>
      <c r="B70" s="267"/>
      <c r="C70" s="341" t="s">
        <v>185</v>
      </c>
      <c r="D70" s="342"/>
      <c r="E70" s="268">
        <v>13.26</v>
      </c>
      <c r="F70" s="269"/>
      <c r="G70" s="270"/>
      <c r="H70" s="271"/>
      <c r="I70" s="265"/>
      <c r="J70" s="272"/>
      <c r="K70" s="265"/>
      <c r="M70" s="266" t="s">
        <v>185</v>
      </c>
      <c r="O70" s="255"/>
    </row>
    <row r="71" spans="1:15" ht="22.5">
      <c r="A71" s="264"/>
      <c r="B71" s="267"/>
      <c r="C71" s="341" t="s">
        <v>186</v>
      </c>
      <c r="D71" s="342"/>
      <c r="E71" s="268">
        <v>4.53</v>
      </c>
      <c r="F71" s="269"/>
      <c r="G71" s="270"/>
      <c r="H71" s="271"/>
      <c r="I71" s="265"/>
      <c r="J71" s="272"/>
      <c r="K71" s="265"/>
      <c r="M71" s="266" t="s">
        <v>186</v>
      </c>
      <c r="O71" s="255"/>
    </row>
    <row r="72" spans="1:15" ht="22.5">
      <c r="A72" s="264"/>
      <c r="B72" s="267"/>
      <c r="C72" s="341" t="s">
        <v>187</v>
      </c>
      <c r="D72" s="342"/>
      <c r="E72" s="268">
        <v>20.16</v>
      </c>
      <c r="F72" s="269"/>
      <c r="G72" s="270"/>
      <c r="H72" s="271"/>
      <c r="I72" s="265"/>
      <c r="J72" s="272"/>
      <c r="K72" s="265"/>
      <c r="M72" s="266" t="s">
        <v>187</v>
      </c>
      <c r="O72" s="255"/>
    </row>
    <row r="73" spans="1:15" ht="22.5">
      <c r="A73" s="264"/>
      <c r="B73" s="267"/>
      <c r="C73" s="341" t="s">
        <v>188</v>
      </c>
      <c r="D73" s="342"/>
      <c r="E73" s="268">
        <v>2.1</v>
      </c>
      <c r="F73" s="269"/>
      <c r="G73" s="270"/>
      <c r="H73" s="271"/>
      <c r="I73" s="265"/>
      <c r="J73" s="272"/>
      <c r="K73" s="265"/>
      <c r="M73" s="266" t="s">
        <v>188</v>
      </c>
      <c r="O73" s="255"/>
    </row>
    <row r="74" spans="1:15" ht="22.5">
      <c r="A74" s="264"/>
      <c r="B74" s="267"/>
      <c r="C74" s="341" t="s">
        <v>189</v>
      </c>
      <c r="D74" s="342"/>
      <c r="E74" s="268">
        <v>1.956</v>
      </c>
      <c r="F74" s="269"/>
      <c r="G74" s="270"/>
      <c r="H74" s="271"/>
      <c r="I74" s="265"/>
      <c r="J74" s="272"/>
      <c r="K74" s="265"/>
      <c r="M74" s="266" t="s">
        <v>189</v>
      </c>
      <c r="O74" s="255"/>
    </row>
    <row r="75" spans="1:15" ht="22.5">
      <c r="A75" s="264"/>
      <c r="B75" s="267"/>
      <c r="C75" s="341" t="s">
        <v>190</v>
      </c>
      <c r="D75" s="342"/>
      <c r="E75" s="268">
        <v>4.812</v>
      </c>
      <c r="F75" s="269"/>
      <c r="G75" s="270"/>
      <c r="H75" s="271"/>
      <c r="I75" s="265"/>
      <c r="J75" s="272"/>
      <c r="K75" s="265"/>
      <c r="M75" s="266" t="s">
        <v>190</v>
      </c>
      <c r="O75" s="255"/>
    </row>
    <row r="76" spans="1:15" ht="22.5">
      <c r="A76" s="264"/>
      <c r="B76" s="267"/>
      <c r="C76" s="341" t="s">
        <v>191</v>
      </c>
      <c r="D76" s="342"/>
      <c r="E76" s="268">
        <v>4.83</v>
      </c>
      <c r="F76" s="269"/>
      <c r="G76" s="270"/>
      <c r="H76" s="271"/>
      <c r="I76" s="265"/>
      <c r="J76" s="272"/>
      <c r="K76" s="265"/>
      <c r="M76" s="266" t="s">
        <v>191</v>
      </c>
      <c r="O76" s="255"/>
    </row>
    <row r="77" spans="1:15" ht="22.5">
      <c r="A77" s="264"/>
      <c r="B77" s="267"/>
      <c r="C77" s="341" t="s">
        <v>192</v>
      </c>
      <c r="D77" s="342"/>
      <c r="E77" s="268">
        <v>8.04</v>
      </c>
      <c r="F77" s="269"/>
      <c r="G77" s="270"/>
      <c r="H77" s="271"/>
      <c r="I77" s="265"/>
      <c r="J77" s="272"/>
      <c r="K77" s="265"/>
      <c r="M77" s="266" t="s">
        <v>192</v>
      </c>
      <c r="O77" s="255"/>
    </row>
    <row r="78" spans="1:15" ht="22.5">
      <c r="A78" s="264"/>
      <c r="B78" s="267"/>
      <c r="C78" s="341" t="s">
        <v>193</v>
      </c>
      <c r="D78" s="342"/>
      <c r="E78" s="268">
        <v>5.52</v>
      </c>
      <c r="F78" s="269"/>
      <c r="G78" s="270"/>
      <c r="H78" s="271"/>
      <c r="I78" s="265"/>
      <c r="J78" s="272"/>
      <c r="K78" s="265"/>
      <c r="M78" s="266" t="s">
        <v>193</v>
      </c>
      <c r="O78" s="255"/>
    </row>
    <row r="79" spans="1:15" ht="22.5">
      <c r="A79" s="264"/>
      <c r="B79" s="267"/>
      <c r="C79" s="341" t="s">
        <v>194</v>
      </c>
      <c r="D79" s="342"/>
      <c r="E79" s="268">
        <v>9.84</v>
      </c>
      <c r="F79" s="269"/>
      <c r="G79" s="270"/>
      <c r="H79" s="271"/>
      <c r="I79" s="265"/>
      <c r="J79" s="272"/>
      <c r="K79" s="265"/>
      <c r="M79" s="266" t="s">
        <v>194</v>
      </c>
      <c r="O79" s="255"/>
    </row>
    <row r="80" spans="1:15" ht="22.5">
      <c r="A80" s="264"/>
      <c r="B80" s="267"/>
      <c r="C80" s="341" t="s">
        <v>195</v>
      </c>
      <c r="D80" s="342"/>
      <c r="E80" s="268">
        <v>3.6</v>
      </c>
      <c r="F80" s="269"/>
      <c r="G80" s="270"/>
      <c r="H80" s="271"/>
      <c r="I80" s="265"/>
      <c r="J80" s="272"/>
      <c r="K80" s="265"/>
      <c r="M80" s="266" t="s">
        <v>195</v>
      </c>
      <c r="O80" s="255"/>
    </row>
    <row r="81" spans="1:15" ht="22.5">
      <c r="A81" s="264"/>
      <c r="B81" s="267"/>
      <c r="C81" s="341" t="s">
        <v>196</v>
      </c>
      <c r="D81" s="342"/>
      <c r="E81" s="268">
        <v>3.522</v>
      </c>
      <c r="F81" s="269"/>
      <c r="G81" s="270"/>
      <c r="H81" s="271"/>
      <c r="I81" s="265"/>
      <c r="J81" s="272"/>
      <c r="K81" s="265"/>
      <c r="M81" s="266" t="s">
        <v>196</v>
      </c>
      <c r="O81" s="255"/>
    </row>
    <row r="82" spans="1:15" ht="22.5">
      <c r="A82" s="264"/>
      <c r="B82" s="267"/>
      <c r="C82" s="341" t="s">
        <v>197</v>
      </c>
      <c r="D82" s="342"/>
      <c r="E82" s="268">
        <v>9.9</v>
      </c>
      <c r="F82" s="269"/>
      <c r="G82" s="270"/>
      <c r="H82" s="271"/>
      <c r="I82" s="265"/>
      <c r="J82" s="272"/>
      <c r="K82" s="265"/>
      <c r="M82" s="266" t="s">
        <v>197</v>
      </c>
      <c r="O82" s="255"/>
    </row>
    <row r="83" spans="1:15" ht="22.5">
      <c r="A83" s="264"/>
      <c r="B83" s="267"/>
      <c r="C83" s="341" t="s">
        <v>198</v>
      </c>
      <c r="D83" s="342"/>
      <c r="E83" s="268">
        <v>3.06</v>
      </c>
      <c r="F83" s="269"/>
      <c r="G83" s="270"/>
      <c r="H83" s="271"/>
      <c r="I83" s="265"/>
      <c r="J83" s="272"/>
      <c r="K83" s="265"/>
      <c r="M83" s="266" t="s">
        <v>198</v>
      </c>
      <c r="O83" s="255"/>
    </row>
    <row r="84" spans="1:57" ht="12.75">
      <c r="A84" s="273"/>
      <c r="B84" s="274" t="s">
        <v>100</v>
      </c>
      <c r="C84" s="275" t="s">
        <v>152</v>
      </c>
      <c r="D84" s="276"/>
      <c r="E84" s="277"/>
      <c r="F84" s="278"/>
      <c r="G84" s="279">
        <f>SUM(G41:G83)</f>
        <v>0</v>
      </c>
      <c r="H84" s="280"/>
      <c r="I84" s="281">
        <f>SUM(I41:I83)</f>
        <v>13.707545816000001</v>
      </c>
      <c r="J84" s="280"/>
      <c r="K84" s="281">
        <f>SUM(K41:K83)</f>
        <v>0</v>
      </c>
      <c r="O84" s="255">
        <v>4</v>
      </c>
      <c r="BA84" s="282">
        <f>SUM(BA41:BA83)</f>
        <v>0</v>
      </c>
      <c r="BB84" s="282">
        <f>SUM(BB41:BB83)</f>
        <v>0</v>
      </c>
      <c r="BC84" s="282">
        <f>SUM(BC41:BC83)</f>
        <v>0</v>
      </c>
      <c r="BD84" s="282">
        <f>SUM(BD41:BD83)</f>
        <v>0</v>
      </c>
      <c r="BE84" s="282">
        <f>SUM(BE41:BE83)</f>
        <v>0</v>
      </c>
    </row>
    <row r="85" spans="1:15" ht="12.75">
      <c r="A85" s="245" t="s">
        <v>97</v>
      </c>
      <c r="B85" s="246" t="s">
        <v>199</v>
      </c>
      <c r="C85" s="247" t="s">
        <v>200</v>
      </c>
      <c r="D85" s="248"/>
      <c r="E85" s="249"/>
      <c r="F85" s="249"/>
      <c r="G85" s="250"/>
      <c r="H85" s="251"/>
      <c r="I85" s="252"/>
      <c r="J85" s="253"/>
      <c r="K85" s="254"/>
      <c r="O85" s="255">
        <v>1</v>
      </c>
    </row>
    <row r="86" spans="1:80" ht="22.5">
      <c r="A86" s="256">
        <v>13</v>
      </c>
      <c r="B86" s="257" t="s">
        <v>202</v>
      </c>
      <c r="C86" s="258" t="s">
        <v>203</v>
      </c>
      <c r="D86" s="259" t="s">
        <v>123</v>
      </c>
      <c r="E86" s="260">
        <v>130.8</v>
      </c>
      <c r="F86" s="260"/>
      <c r="G86" s="261">
        <f>E86*F86</f>
        <v>0</v>
      </c>
      <c r="H86" s="262">
        <v>0.00231</v>
      </c>
      <c r="I86" s="263">
        <f>E86*H86</f>
        <v>0.302148</v>
      </c>
      <c r="J86" s="262">
        <v>0</v>
      </c>
      <c r="K86" s="263">
        <f>E86*J86</f>
        <v>0</v>
      </c>
      <c r="O86" s="255">
        <v>2</v>
      </c>
      <c r="AA86" s="228">
        <v>1</v>
      </c>
      <c r="AB86" s="228">
        <v>1</v>
      </c>
      <c r="AC86" s="228">
        <v>1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</v>
      </c>
      <c r="CB86" s="255">
        <v>1</v>
      </c>
    </row>
    <row r="87" spans="1:15" ht="22.5">
      <c r="A87" s="264"/>
      <c r="B87" s="267"/>
      <c r="C87" s="341" t="s">
        <v>204</v>
      </c>
      <c r="D87" s="342"/>
      <c r="E87" s="268">
        <v>56.4</v>
      </c>
      <c r="F87" s="269"/>
      <c r="G87" s="270"/>
      <c r="H87" s="271"/>
      <c r="I87" s="265"/>
      <c r="J87" s="272"/>
      <c r="K87" s="265"/>
      <c r="M87" s="266" t="s">
        <v>204</v>
      </c>
      <c r="O87" s="255"/>
    </row>
    <row r="88" spans="1:15" ht="12.75">
      <c r="A88" s="264"/>
      <c r="B88" s="267"/>
      <c r="C88" s="341" t="s">
        <v>205</v>
      </c>
      <c r="D88" s="342"/>
      <c r="E88" s="268">
        <v>14.4</v>
      </c>
      <c r="F88" s="269"/>
      <c r="G88" s="270"/>
      <c r="H88" s="271"/>
      <c r="I88" s="265"/>
      <c r="J88" s="272"/>
      <c r="K88" s="265"/>
      <c r="M88" s="266" t="s">
        <v>205</v>
      </c>
      <c r="O88" s="255"/>
    </row>
    <row r="89" spans="1:15" ht="12.75">
      <c r="A89" s="264"/>
      <c r="B89" s="267"/>
      <c r="C89" s="341" t="s">
        <v>206</v>
      </c>
      <c r="D89" s="342"/>
      <c r="E89" s="268">
        <v>60</v>
      </c>
      <c r="F89" s="269"/>
      <c r="G89" s="270"/>
      <c r="H89" s="271"/>
      <c r="I89" s="265"/>
      <c r="J89" s="272"/>
      <c r="K89" s="265"/>
      <c r="M89" s="266" t="s">
        <v>206</v>
      </c>
      <c r="O89" s="255"/>
    </row>
    <row r="90" spans="1:80" ht="12.75">
      <c r="A90" s="256">
        <v>14</v>
      </c>
      <c r="B90" s="257" t="s">
        <v>207</v>
      </c>
      <c r="C90" s="258" t="s">
        <v>208</v>
      </c>
      <c r="D90" s="259" t="s">
        <v>123</v>
      </c>
      <c r="E90" s="260">
        <v>987.6833</v>
      </c>
      <c r="F90" s="260"/>
      <c r="G90" s="261">
        <f>E90*F90</f>
        <v>0</v>
      </c>
      <c r="H90" s="262">
        <v>4E-05</v>
      </c>
      <c r="I90" s="263">
        <f>E90*H90</f>
        <v>0.039507332000000006</v>
      </c>
      <c r="J90" s="262">
        <v>0</v>
      </c>
      <c r="K90" s="263">
        <f>E90*J90</f>
        <v>0</v>
      </c>
      <c r="O90" s="255">
        <v>2</v>
      </c>
      <c r="AA90" s="228">
        <v>1</v>
      </c>
      <c r="AB90" s="228">
        <v>1</v>
      </c>
      <c r="AC90" s="228">
        <v>1</v>
      </c>
      <c r="AZ90" s="228">
        <v>1</v>
      </c>
      <c r="BA90" s="228">
        <f>IF(AZ90=1,G90,0)</f>
        <v>0</v>
      </c>
      <c r="BB90" s="228">
        <f>IF(AZ90=2,G90,0)</f>
        <v>0</v>
      </c>
      <c r="BC90" s="228">
        <f>IF(AZ90=3,G90,0)</f>
        <v>0</v>
      </c>
      <c r="BD90" s="228">
        <f>IF(AZ90=4,G90,0)</f>
        <v>0</v>
      </c>
      <c r="BE90" s="228">
        <f>IF(AZ90=5,G90,0)</f>
        <v>0</v>
      </c>
      <c r="CA90" s="255">
        <v>1</v>
      </c>
      <c r="CB90" s="255">
        <v>1</v>
      </c>
    </row>
    <row r="91" spans="1:15" ht="12.75">
      <c r="A91" s="264"/>
      <c r="B91" s="267"/>
      <c r="C91" s="341" t="s">
        <v>209</v>
      </c>
      <c r="D91" s="342"/>
      <c r="E91" s="268">
        <v>251.3952</v>
      </c>
      <c r="F91" s="269"/>
      <c r="G91" s="270"/>
      <c r="H91" s="271"/>
      <c r="I91" s="265"/>
      <c r="J91" s="272"/>
      <c r="K91" s="265"/>
      <c r="M91" s="266" t="s">
        <v>209</v>
      </c>
      <c r="O91" s="255"/>
    </row>
    <row r="92" spans="1:15" ht="12.75">
      <c r="A92" s="264"/>
      <c r="B92" s="267"/>
      <c r="C92" s="341" t="s">
        <v>210</v>
      </c>
      <c r="D92" s="342"/>
      <c r="E92" s="268">
        <v>76.788</v>
      </c>
      <c r="F92" s="269"/>
      <c r="G92" s="270"/>
      <c r="H92" s="271"/>
      <c r="I92" s="265"/>
      <c r="J92" s="272"/>
      <c r="K92" s="265"/>
      <c r="M92" s="266" t="s">
        <v>210</v>
      </c>
      <c r="O92" s="255"/>
    </row>
    <row r="93" spans="1:15" ht="12.75">
      <c r="A93" s="264"/>
      <c r="B93" s="267"/>
      <c r="C93" s="341" t="s">
        <v>211</v>
      </c>
      <c r="D93" s="342"/>
      <c r="E93" s="268">
        <v>4.9248</v>
      </c>
      <c r="F93" s="269"/>
      <c r="G93" s="270"/>
      <c r="H93" s="271"/>
      <c r="I93" s="265"/>
      <c r="J93" s="272"/>
      <c r="K93" s="265"/>
      <c r="M93" s="266" t="s">
        <v>211</v>
      </c>
      <c r="O93" s="255"/>
    </row>
    <row r="94" spans="1:15" ht="12.75">
      <c r="A94" s="264"/>
      <c r="B94" s="267"/>
      <c r="C94" s="341" t="s">
        <v>212</v>
      </c>
      <c r="D94" s="342"/>
      <c r="E94" s="268">
        <v>18.15</v>
      </c>
      <c r="F94" s="269"/>
      <c r="G94" s="270"/>
      <c r="H94" s="271"/>
      <c r="I94" s="265"/>
      <c r="J94" s="272"/>
      <c r="K94" s="265"/>
      <c r="M94" s="266" t="s">
        <v>212</v>
      </c>
      <c r="O94" s="255"/>
    </row>
    <row r="95" spans="1:15" ht="12.75">
      <c r="A95" s="264"/>
      <c r="B95" s="267"/>
      <c r="C95" s="341" t="s">
        <v>213</v>
      </c>
      <c r="D95" s="342"/>
      <c r="E95" s="268">
        <v>2.3328</v>
      </c>
      <c r="F95" s="269"/>
      <c r="G95" s="270"/>
      <c r="H95" s="271"/>
      <c r="I95" s="265"/>
      <c r="J95" s="272"/>
      <c r="K95" s="265"/>
      <c r="M95" s="266" t="s">
        <v>213</v>
      </c>
      <c r="O95" s="255"/>
    </row>
    <row r="96" spans="1:15" ht="12.75">
      <c r="A96" s="264"/>
      <c r="B96" s="267"/>
      <c r="C96" s="341" t="s">
        <v>214</v>
      </c>
      <c r="D96" s="342"/>
      <c r="E96" s="268">
        <v>29.5776</v>
      </c>
      <c r="F96" s="269"/>
      <c r="G96" s="270"/>
      <c r="H96" s="271"/>
      <c r="I96" s="265"/>
      <c r="J96" s="272"/>
      <c r="K96" s="265"/>
      <c r="M96" s="266" t="s">
        <v>214</v>
      </c>
      <c r="O96" s="255"/>
    </row>
    <row r="97" spans="1:15" ht="12.75">
      <c r="A97" s="264"/>
      <c r="B97" s="267"/>
      <c r="C97" s="341" t="s">
        <v>215</v>
      </c>
      <c r="D97" s="342"/>
      <c r="E97" s="268">
        <v>6.4464</v>
      </c>
      <c r="F97" s="269"/>
      <c r="G97" s="270"/>
      <c r="H97" s="271"/>
      <c r="I97" s="265"/>
      <c r="J97" s="272"/>
      <c r="K97" s="265"/>
      <c r="M97" s="266" t="s">
        <v>215</v>
      </c>
      <c r="O97" s="255"/>
    </row>
    <row r="98" spans="1:15" ht="12.75">
      <c r="A98" s="264"/>
      <c r="B98" s="267"/>
      <c r="C98" s="341" t="s">
        <v>216</v>
      </c>
      <c r="D98" s="342"/>
      <c r="E98" s="268">
        <v>1.8444</v>
      </c>
      <c r="F98" s="269"/>
      <c r="G98" s="270"/>
      <c r="H98" s="271"/>
      <c r="I98" s="265"/>
      <c r="J98" s="272"/>
      <c r="K98" s="265"/>
      <c r="M98" s="266" t="s">
        <v>216</v>
      </c>
      <c r="O98" s="255"/>
    </row>
    <row r="99" spans="1:15" ht="12.75">
      <c r="A99" s="264"/>
      <c r="B99" s="267"/>
      <c r="C99" s="341" t="s">
        <v>217</v>
      </c>
      <c r="D99" s="342"/>
      <c r="E99" s="268">
        <v>20.6976</v>
      </c>
      <c r="F99" s="269"/>
      <c r="G99" s="270"/>
      <c r="H99" s="271"/>
      <c r="I99" s="265"/>
      <c r="J99" s="272"/>
      <c r="K99" s="265"/>
      <c r="M99" s="266" t="s">
        <v>217</v>
      </c>
      <c r="O99" s="255"/>
    </row>
    <row r="100" spans="1:15" ht="12.75">
      <c r="A100" s="264"/>
      <c r="B100" s="267"/>
      <c r="C100" s="341" t="s">
        <v>218</v>
      </c>
      <c r="D100" s="342"/>
      <c r="E100" s="268">
        <v>22.68</v>
      </c>
      <c r="F100" s="269"/>
      <c r="G100" s="270"/>
      <c r="H100" s="271"/>
      <c r="I100" s="265"/>
      <c r="J100" s="272"/>
      <c r="K100" s="265"/>
      <c r="M100" s="266" t="s">
        <v>218</v>
      </c>
      <c r="O100" s="255"/>
    </row>
    <row r="101" spans="1:15" ht="12.75">
      <c r="A101" s="264"/>
      <c r="B101" s="267"/>
      <c r="C101" s="341" t="s">
        <v>155</v>
      </c>
      <c r="D101" s="342"/>
      <c r="E101" s="268">
        <v>24.3</v>
      </c>
      <c r="F101" s="269"/>
      <c r="G101" s="270"/>
      <c r="H101" s="271"/>
      <c r="I101" s="265"/>
      <c r="J101" s="272"/>
      <c r="K101" s="265"/>
      <c r="M101" s="266" t="s">
        <v>155</v>
      </c>
      <c r="O101" s="255"/>
    </row>
    <row r="102" spans="1:15" ht="12.75">
      <c r="A102" s="264"/>
      <c r="B102" s="267"/>
      <c r="C102" s="341" t="s">
        <v>219</v>
      </c>
      <c r="D102" s="342"/>
      <c r="E102" s="268">
        <v>0.8448</v>
      </c>
      <c r="F102" s="269"/>
      <c r="G102" s="270"/>
      <c r="H102" s="271"/>
      <c r="I102" s="265"/>
      <c r="J102" s="272"/>
      <c r="K102" s="265"/>
      <c r="M102" s="266" t="s">
        <v>219</v>
      </c>
      <c r="O102" s="255"/>
    </row>
    <row r="103" spans="1:15" ht="12.75">
      <c r="A103" s="264"/>
      <c r="B103" s="267"/>
      <c r="C103" s="341" t="s">
        <v>220</v>
      </c>
      <c r="D103" s="342"/>
      <c r="E103" s="268">
        <v>2.0736</v>
      </c>
      <c r="F103" s="269"/>
      <c r="G103" s="270"/>
      <c r="H103" s="271"/>
      <c r="I103" s="265"/>
      <c r="J103" s="272"/>
      <c r="K103" s="265"/>
      <c r="M103" s="266" t="s">
        <v>220</v>
      </c>
      <c r="O103" s="255"/>
    </row>
    <row r="104" spans="1:15" ht="12.75">
      <c r="A104" s="264"/>
      <c r="B104" s="267"/>
      <c r="C104" s="341" t="s">
        <v>221</v>
      </c>
      <c r="D104" s="342"/>
      <c r="E104" s="268">
        <v>3.7888</v>
      </c>
      <c r="F104" s="269"/>
      <c r="G104" s="270"/>
      <c r="H104" s="271"/>
      <c r="I104" s="265"/>
      <c r="J104" s="272"/>
      <c r="K104" s="265"/>
      <c r="M104" s="266" t="s">
        <v>221</v>
      </c>
      <c r="O104" s="255"/>
    </row>
    <row r="105" spans="1:15" ht="12.75">
      <c r="A105" s="264"/>
      <c r="B105" s="267"/>
      <c r="C105" s="341" t="s">
        <v>222</v>
      </c>
      <c r="D105" s="342"/>
      <c r="E105" s="268">
        <v>1.1664</v>
      </c>
      <c r="F105" s="269"/>
      <c r="G105" s="270"/>
      <c r="H105" s="271"/>
      <c r="I105" s="265"/>
      <c r="J105" s="272"/>
      <c r="K105" s="265"/>
      <c r="M105" s="266" t="s">
        <v>222</v>
      </c>
      <c r="O105" s="255"/>
    </row>
    <row r="106" spans="1:15" ht="12.75">
      <c r="A106" s="264"/>
      <c r="B106" s="267"/>
      <c r="C106" s="341" t="s">
        <v>156</v>
      </c>
      <c r="D106" s="342"/>
      <c r="E106" s="268">
        <v>29.16</v>
      </c>
      <c r="F106" s="269"/>
      <c r="G106" s="270"/>
      <c r="H106" s="271"/>
      <c r="I106" s="265"/>
      <c r="J106" s="272"/>
      <c r="K106" s="265"/>
      <c r="M106" s="266" t="s">
        <v>156</v>
      </c>
      <c r="O106" s="255"/>
    </row>
    <row r="107" spans="1:15" ht="12.75">
      <c r="A107" s="264"/>
      <c r="B107" s="267"/>
      <c r="C107" s="341" t="s">
        <v>157</v>
      </c>
      <c r="D107" s="342"/>
      <c r="E107" s="268">
        <v>97.2</v>
      </c>
      <c r="F107" s="269"/>
      <c r="G107" s="270"/>
      <c r="H107" s="271"/>
      <c r="I107" s="265"/>
      <c r="J107" s="272"/>
      <c r="K107" s="265"/>
      <c r="M107" s="266" t="s">
        <v>157</v>
      </c>
      <c r="O107" s="255"/>
    </row>
    <row r="108" spans="1:15" ht="12.75">
      <c r="A108" s="264"/>
      <c r="B108" s="267"/>
      <c r="C108" s="341" t="s">
        <v>223</v>
      </c>
      <c r="D108" s="342"/>
      <c r="E108" s="268">
        <v>51.3</v>
      </c>
      <c r="F108" s="269"/>
      <c r="G108" s="270"/>
      <c r="H108" s="271"/>
      <c r="I108" s="265"/>
      <c r="J108" s="272"/>
      <c r="K108" s="265"/>
      <c r="M108" s="266" t="s">
        <v>223</v>
      </c>
      <c r="O108" s="255"/>
    </row>
    <row r="109" spans="1:15" ht="12.75">
      <c r="A109" s="264"/>
      <c r="B109" s="267"/>
      <c r="C109" s="341" t="s">
        <v>158</v>
      </c>
      <c r="D109" s="342"/>
      <c r="E109" s="268">
        <v>4.575</v>
      </c>
      <c r="F109" s="269"/>
      <c r="G109" s="270"/>
      <c r="H109" s="271"/>
      <c r="I109" s="265"/>
      <c r="J109" s="272"/>
      <c r="K109" s="265"/>
      <c r="M109" s="266" t="s">
        <v>158</v>
      </c>
      <c r="O109" s="255"/>
    </row>
    <row r="110" spans="1:15" ht="12.75">
      <c r="A110" s="264"/>
      <c r="B110" s="267"/>
      <c r="C110" s="341" t="s">
        <v>159</v>
      </c>
      <c r="D110" s="342"/>
      <c r="E110" s="268">
        <v>3.66</v>
      </c>
      <c r="F110" s="269"/>
      <c r="G110" s="270"/>
      <c r="H110" s="271"/>
      <c r="I110" s="265"/>
      <c r="J110" s="272"/>
      <c r="K110" s="265"/>
      <c r="M110" s="266" t="s">
        <v>159</v>
      </c>
      <c r="O110" s="255"/>
    </row>
    <row r="111" spans="1:15" ht="12.75">
      <c r="A111" s="264"/>
      <c r="B111" s="267"/>
      <c r="C111" s="341" t="s">
        <v>224</v>
      </c>
      <c r="D111" s="342"/>
      <c r="E111" s="268">
        <v>9.384</v>
      </c>
      <c r="F111" s="269"/>
      <c r="G111" s="270"/>
      <c r="H111" s="271"/>
      <c r="I111" s="265"/>
      <c r="J111" s="272"/>
      <c r="K111" s="265"/>
      <c r="M111" s="266" t="s">
        <v>224</v>
      </c>
      <c r="O111" s="255"/>
    </row>
    <row r="112" spans="1:15" ht="12.75">
      <c r="A112" s="264"/>
      <c r="B112" s="267"/>
      <c r="C112" s="341" t="s">
        <v>225</v>
      </c>
      <c r="D112" s="342"/>
      <c r="E112" s="268">
        <v>1.3056</v>
      </c>
      <c r="F112" s="269"/>
      <c r="G112" s="270"/>
      <c r="H112" s="271"/>
      <c r="I112" s="265"/>
      <c r="J112" s="272"/>
      <c r="K112" s="265"/>
      <c r="M112" s="266" t="s">
        <v>225</v>
      </c>
      <c r="O112" s="255"/>
    </row>
    <row r="113" spans="1:15" ht="12.75">
      <c r="A113" s="264"/>
      <c r="B113" s="267"/>
      <c r="C113" s="341" t="s">
        <v>226</v>
      </c>
      <c r="D113" s="342"/>
      <c r="E113" s="268">
        <v>7.344</v>
      </c>
      <c r="F113" s="269"/>
      <c r="G113" s="270"/>
      <c r="H113" s="271"/>
      <c r="I113" s="265"/>
      <c r="J113" s="272"/>
      <c r="K113" s="265"/>
      <c r="M113" s="266" t="s">
        <v>226</v>
      </c>
      <c r="O113" s="255"/>
    </row>
    <row r="114" spans="1:15" ht="12.75">
      <c r="A114" s="264"/>
      <c r="B114" s="267"/>
      <c r="C114" s="341" t="s">
        <v>227</v>
      </c>
      <c r="D114" s="342"/>
      <c r="E114" s="268">
        <v>2.1216</v>
      </c>
      <c r="F114" s="269"/>
      <c r="G114" s="270"/>
      <c r="H114" s="271"/>
      <c r="I114" s="265"/>
      <c r="J114" s="272"/>
      <c r="K114" s="265"/>
      <c r="M114" s="266" t="s">
        <v>227</v>
      </c>
      <c r="O114" s="255"/>
    </row>
    <row r="115" spans="1:15" ht="12.75">
      <c r="A115" s="264"/>
      <c r="B115" s="267"/>
      <c r="C115" s="341" t="s">
        <v>160</v>
      </c>
      <c r="D115" s="342"/>
      <c r="E115" s="268">
        <v>4.68</v>
      </c>
      <c r="F115" s="269"/>
      <c r="G115" s="270"/>
      <c r="H115" s="271"/>
      <c r="I115" s="265"/>
      <c r="J115" s="272"/>
      <c r="K115" s="265"/>
      <c r="M115" s="266" t="s">
        <v>160</v>
      </c>
      <c r="O115" s="255"/>
    </row>
    <row r="116" spans="1:15" ht="12.75">
      <c r="A116" s="264"/>
      <c r="B116" s="267"/>
      <c r="C116" s="341" t="s">
        <v>228</v>
      </c>
      <c r="D116" s="342"/>
      <c r="E116" s="268">
        <v>1.8304</v>
      </c>
      <c r="F116" s="269"/>
      <c r="G116" s="270"/>
      <c r="H116" s="271"/>
      <c r="I116" s="265"/>
      <c r="J116" s="272"/>
      <c r="K116" s="265"/>
      <c r="M116" s="266" t="s">
        <v>228</v>
      </c>
      <c r="O116" s="255"/>
    </row>
    <row r="117" spans="1:15" ht="12.75">
      <c r="A117" s="264"/>
      <c r="B117" s="267"/>
      <c r="C117" s="341" t="s">
        <v>161</v>
      </c>
      <c r="D117" s="342"/>
      <c r="E117" s="268">
        <v>6.8625</v>
      </c>
      <c r="F117" s="269"/>
      <c r="G117" s="270"/>
      <c r="H117" s="271"/>
      <c r="I117" s="265"/>
      <c r="J117" s="272"/>
      <c r="K117" s="265"/>
      <c r="M117" s="266" t="s">
        <v>161</v>
      </c>
      <c r="O117" s="255"/>
    </row>
    <row r="118" spans="1:15" ht="12.75">
      <c r="A118" s="264"/>
      <c r="B118" s="267"/>
      <c r="C118" s="341" t="s">
        <v>229</v>
      </c>
      <c r="D118" s="342"/>
      <c r="E118" s="268">
        <v>2.25</v>
      </c>
      <c r="F118" s="269"/>
      <c r="G118" s="270"/>
      <c r="H118" s="271"/>
      <c r="I118" s="265"/>
      <c r="J118" s="272"/>
      <c r="K118" s="265"/>
      <c r="M118" s="266" t="s">
        <v>229</v>
      </c>
      <c r="O118" s="255"/>
    </row>
    <row r="119" spans="1:15" ht="12.75">
      <c r="A119" s="264"/>
      <c r="B119" s="267"/>
      <c r="C119" s="341" t="s">
        <v>230</v>
      </c>
      <c r="D119" s="342"/>
      <c r="E119" s="268">
        <v>5.0688</v>
      </c>
      <c r="F119" s="269"/>
      <c r="G119" s="270"/>
      <c r="H119" s="271"/>
      <c r="I119" s="265"/>
      <c r="J119" s="272"/>
      <c r="K119" s="265"/>
      <c r="M119" s="266" t="s">
        <v>230</v>
      </c>
      <c r="O119" s="255"/>
    </row>
    <row r="120" spans="1:15" ht="12.75">
      <c r="A120" s="264"/>
      <c r="B120" s="267"/>
      <c r="C120" s="341" t="s">
        <v>231</v>
      </c>
      <c r="D120" s="342"/>
      <c r="E120" s="268">
        <v>4.2768</v>
      </c>
      <c r="F120" s="269"/>
      <c r="G120" s="270"/>
      <c r="H120" s="271"/>
      <c r="I120" s="265"/>
      <c r="J120" s="272"/>
      <c r="K120" s="265"/>
      <c r="M120" s="266" t="s">
        <v>231</v>
      </c>
      <c r="O120" s="255"/>
    </row>
    <row r="121" spans="1:15" ht="12.75">
      <c r="A121" s="264"/>
      <c r="B121" s="267"/>
      <c r="C121" s="341" t="s">
        <v>162</v>
      </c>
      <c r="D121" s="342"/>
      <c r="E121" s="268">
        <v>7.56</v>
      </c>
      <c r="F121" s="269"/>
      <c r="G121" s="270"/>
      <c r="H121" s="271"/>
      <c r="I121" s="265"/>
      <c r="J121" s="272"/>
      <c r="K121" s="265"/>
      <c r="M121" s="266" t="s">
        <v>162</v>
      </c>
      <c r="O121" s="255"/>
    </row>
    <row r="122" spans="1:15" ht="12.75">
      <c r="A122" s="264"/>
      <c r="B122" s="267"/>
      <c r="C122" s="341" t="s">
        <v>163</v>
      </c>
      <c r="D122" s="342"/>
      <c r="E122" s="268">
        <v>1.08</v>
      </c>
      <c r="F122" s="269"/>
      <c r="G122" s="270"/>
      <c r="H122" s="271"/>
      <c r="I122" s="265"/>
      <c r="J122" s="272"/>
      <c r="K122" s="265"/>
      <c r="M122" s="266" t="s">
        <v>163</v>
      </c>
      <c r="O122" s="255"/>
    </row>
    <row r="123" spans="1:15" ht="12.75">
      <c r="A123" s="264"/>
      <c r="B123" s="267"/>
      <c r="C123" s="341" t="s">
        <v>232</v>
      </c>
      <c r="D123" s="342"/>
      <c r="E123" s="268">
        <v>114.576</v>
      </c>
      <c r="F123" s="269"/>
      <c r="G123" s="270"/>
      <c r="H123" s="271"/>
      <c r="I123" s="265"/>
      <c r="J123" s="272"/>
      <c r="K123" s="265"/>
      <c r="M123" s="266" t="s">
        <v>232</v>
      </c>
      <c r="O123" s="255"/>
    </row>
    <row r="124" spans="1:15" ht="12.75">
      <c r="A124" s="264"/>
      <c r="B124" s="267"/>
      <c r="C124" s="341" t="s">
        <v>164</v>
      </c>
      <c r="D124" s="342"/>
      <c r="E124" s="268">
        <v>0.756</v>
      </c>
      <c r="F124" s="269"/>
      <c r="G124" s="270"/>
      <c r="H124" s="271"/>
      <c r="I124" s="265"/>
      <c r="J124" s="272"/>
      <c r="K124" s="265"/>
      <c r="M124" s="266" t="s">
        <v>164</v>
      </c>
      <c r="O124" s="255"/>
    </row>
    <row r="125" spans="1:15" ht="12.75">
      <c r="A125" s="264"/>
      <c r="B125" s="267"/>
      <c r="C125" s="341" t="s">
        <v>233</v>
      </c>
      <c r="D125" s="342"/>
      <c r="E125" s="268">
        <v>14.19</v>
      </c>
      <c r="F125" s="269"/>
      <c r="G125" s="270"/>
      <c r="H125" s="271"/>
      <c r="I125" s="265"/>
      <c r="J125" s="272"/>
      <c r="K125" s="265"/>
      <c r="M125" s="266" t="s">
        <v>233</v>
      </c>
      <c r="O125" s="255"/>
    </row>
    <row r="126" spans="1:15" ht="12.75">
      <c r="A126" s="264"/>
      <c r="B126" s="267"/>
      <c r="C126" s="341" t="s">
        <v>234</v>
      </c>
      <c r="D126" s="342"/>
      <c r="E126" s="268">
        <v>3.1968</v>
      </c>
      <c r="F126" s="269"/>
      <c r="G126" s="270"/>
      <c r="H126" s="271"/>
      <c r="I126" s="265"/>
      <c r="J126" s="272"/>
      <c r="K126" s="265"/>
      <c r="M126" s="266" t="s">
        <v>234</v>
      </c>
      <c r="O126" s="255"/>
    </row>
    <row r="127" spans="1:15" ht="12.75">
      <c r="A127" s="264"/>
      <c r="B127" s="267"/>
      <c r="C127" s="341" t="s">
        <v>165</v>
      </c>
      <c r="D127" s="342"/>
      <c r="E127" s="268">
        <v>1.8444</v>
      </c>
      <c r="F127" s="269"/>
      <c r="G127" s="270"/>
      <c r="H127" s="271"/>
      <c r="I127" s="265"/>
      <c r="J127" s="272"/>
      <c r="K127" s="265"/>
      <c r="M127" s="266" t="s">
        <v>165</v>
      </c>
      <c r="O127" s="255"/>
    </row>
    <row r="128" spans="1:15" ht="12.75">
      <c r="A128" s="264"/>
      <c r="B128" s="267"/>
      <c r="C128" s="341" t="s">
        <v>235</v>
      </c>
      <c r="D128" s="342"/>
      <c r="E128" s="268">
        <v>7.095</v>
      </c>
      <c r="F128" s="269"/>
      <c r="G128" s="270"/>
      <c r="H128" s="271"/>
      <c r="I128" s="265"/>
      <c r="J128" s="272"/>
      <c r="K128" s="265"/>
      <c r="M128" s="266" t="s">
        <v>235</v>
      </c>
      <c r="O128" s="255"/>
    </row>
    <row r="129" spans="1:15" ht="12.75">
      <c r="A129" s="264"/>
      <c r="B129" s="267"/>
      <c r="C129" s="341" t="s">
        <v>166</v>
      </c>
      <c r="D129" s="342"/>
      <c r="E129" s="268">
        <v>7.625</v>
      </c>
      <c r="F129" s="269"/>
      <c r="G129" s="270"/>
      <c r="H129" s="271"/>
      <c r="I129" s="265"/>
      <c r="J129" s="272"/>
      <c r="K129" s="265"/>
      <c r="M129" s="266" t="s">
        <v>166</v>
      </c>
      <c r="O129" s="255"/>
    </row>
    <row r="130" spans="1:15" ht="12.75">
      <c r="A130" s="264"/>
      <c r="B130" s="267"/>
      <c r="C130" s="341" t="s">
        <v>236</v>
      </c>
      <c r="D130" s="342"/>
      <c r="E130" s="268">
        <v>70.98</v>
      </c>
      <c r="F130" s="269"/>
      <c r="G130" s="270"/>
      <c r="H130" s="271"/>
      <c r="I130" s="265"/>
      <c r="J130" s="272"/>
      <c r="K130" s="265"/>
      <c r="M130" s="266" t="s">
        <v>236</v>
      </c>
      <c r="O130" s="255"/>
    </row>
    <row r="131" spans="1:15" ht="12.75">
      <c r="A131" s="264"/>
      <c r="B131" s="267"/>
      <c r="C131" s="341" t="s">
        <v>167</v>
      </c>
      <c r="D131" s="342"/>
      <c r="E131" s="268">
        <v>8.82</v>
      </c>
      <c r="F131" s="269"/>
      <c r="G131" s="270"/>
      <c r="H131" s="271"/>
      <c r="I131" s="265"/>
      <c r="J131" s="272"/>
      <c r="K131" s="265"/>
      <c r="M131" s="266" t="s">
        <v>167</v>
      </c>
      <c r="O131" s="255"/>
    </row>
    <row r="132" spans="1:15" ht="12.75">
      <c r="A132" s="264"/>
      <c r="B132" s="267"/>
      <c r="C132" s="341" t="s">
        <v>168</v>
      </c>
      <c r="D132" s="342"/>
      <c r="E132" s="268">
        <v>7.2</v>
      </c>
      <c r="F132" s="269"/>
      <c r="G132" s="270"/>
      <c r="H132" s="271"/>
      <c r="I132" s="265"/>
      <c r="J132" s="272"/>
      <c r="K132" s="265"/>
      <c r="M132" s="266" t="s">
        <v>168</v>
      </c>
      <c r="O132" s="255"/>
    </row>
    <row r="133" spans="1:15" ht="12.75">
      <c r="A133" s="264"/>
      <c r="B133" s="267"/>
      <c r="C133" s="341" t="s">
        <v>169</v>
      </c>
      <c r="D133" s="342"/>
      <c r="E133" s="268">
        <v>7.2</v>
      </c>
      <c r="F133" s="269"/>
      <c r="G133" s="270"/>
      <c r="H133" s="271"/>
      <c r="I133" s="265"/>
      <c r="J133" s="272"/>
      <c r="K133" s="265"/>
      <c r="M133" s="266" t="s">
        <v>169</v>
      </c>
      <c r="O133" s="255"/>
    </row>
    <row r="134" spans="1:15" ht="12.75">
      <c r="A134" s="264"/>
      <c r="B134" s="267"/>
      <c r="C134" s="341" t="s">
        <v>237</v>
      </c>
      <c r="D134" s="342"/>
      <c r="E134" s="268">
        <v>10.56</v>
      </c>
      <c r="F134" s="269"/>
      <c r="G134" s="270"/>
      <c r="H134" s="271"/>
      <c r="I134" s="265"/>
      <c r="J134" s="272"/>
      <c r="K134" s="265"/>
      <c r="M134" s="266" t="s">
        <v>237</v>
      </c>
      <c r="O134" s="255"/>
    </row>
    <row r="135" spans="1:15" ht="12.75">
      <c r="A135" s="264"/>
      <c r="B135" s="267"/>
      <c r="C135" s="341" t="s">
        <v>170</v>
      </c>
      <c r="D135" s="342"/>
      <c r="E135" s="268">
        <v>3.78</v>
      </c>
      <c r="F135" s="269"/>
      <c r="G135" s="270"/>
      <c r="H135" s="271"/>
      <c r="I135" s="265"/>
      <c r="J135" s="272"/>
      <c r="K135" s="265"/>
      <c r="M135" s="266" t="s">
        <v>170</v>
      </c>
      <c r="O135" s="255"/>
    </row>
    <row r="136" spans="1:15" ht="12.75">
      <c r="A136" s="264"/>
      <c r="B136" s="267"/>
      <c r="C136" s="341" t="s">
        <v>238</v>
      </c>
      <c r="D136" s="342"/>
      <c r="E136" s="268">
        <v>4.2</v>
      </c>
      <c r="F136" s="269"/>
      <c r="G136" s="270"/>
      <c r="H136" s="271"/>
      <c r="I136" s="265"/>
      <c r="J136" s="272"/>
      <c r="K136" s="265"/>
      <c r="M136" s="266" t="s">
        <v>238</v>
      </c>
      <c r="O136" s="255"/>
    </row>
    <row r="137" spans="1:15" ht="12.75">
      <c r="A137" s="264"/>
      <c r="B137" s="267"/>
      <c r="C137" s="341" t="s">
        <v>171</v>
      </c>
      <c r="D137" s="342"/>
      <c r="E137" s="268">
        <v>3.234</v>
      </c>
      <c r="F137" s="269"/>
      <c r="G137" s="270"/>
      <c r="H137" s="271"/>
      <c r="I137" s="265"/>
      <c r="J137" s="272"/>
      <c r="K137" s="265"/>
      <c r="M137" s="266" t="s">
        <v>171</v>
      </c>
      <c r="O137" s="255"/>
    </row>
    <row r="138" spans="1:15" ht="12.75">
      <c r="A138" s="264"/>
      <c r="B138" s="267"/>
      <c r="C138" s="341" t="s">
        <v>239</v>
      </c>
      <c r="D138" s="342"/>
      <c r="E138" s="268">
        <v>1.8</v>
      </c>
      <c r="F138" s="269"/>
      <c r="G138" s="270"/>
      <c r="H138" s="271"/>
      <c r="I138" s="265"/>
      <c r="J138" s="272"/>
      <c r="K138" s="265"/>
      <c r="M138" s="266" t="s">
        <v>239</v>
      </c>
      <c r="O138" s="255"/>
    </row>
    <row r="139" spans="1:15" ht="12.75">
      <c r="A139" s="264"/>
      <c r="B139" s="267"/>
      <c r="C139" s="341" t="s">
        <v>172</v>
      </c>
      <c r="D139" s="342"/>
      <c r="E139" s="268">
        <v>8.19</v>
      </c>
      <c r="F139" s="269"/>
      <c r="G139" s="270"/>
      <c r="H139" s="271"/>
      <c r="I139" s="265"/>
      <c r="J139" s="272"/>
      <c r="K139" s="265"/>
      <c r="M139" s="266" t="s">
        <v>172</v>
      </c>
      <c r="O139" s="255"/>
    </row>
    <row r="140" spans="1:15" ht="12.75">
      <c r="A140" s="264"/>
      <c r="B140" s="267"/>
      <c r="C140" s="341" t="s">
        <v>173</v>
      </c>
      <c r="D140" s="342"/>
      <c r="E140" s="268">
        <v>2.05</v>
      </c>
      <c r="F140" s="269"/>
      <c r="G140" s="270"/>
      <c r="H140" s="271"/>
      <c r="I140" s="265"/>
      <c r="J140" s="272"/>
      <c r="K140" s="265"/>
      <c r="M140" s="266" t="s">
        <v>173</v>
      </c>
      <c r="O140" s="255"/>
    </row>
    <row r="141" spans="1:15" ht="12.75">
      <c r="A141" s="264"/>
      <c r="B141" s="267"/>
      <c r="C141" s="341" t="s">
        <v>240</v>
      </c>
      <c r="D141" s="342"/>
      <c r="E141" s="268">
        <v>3.717</v>
      </c>
      <c r="F141" s="269"/>
      <c r="G141" s="270"/>
      <c r="H141" s="271"/>
      <c r="I141" s="265"/>
      <c r="J141" s="272"/>
      <c r="K141" s="265"/>
      <c r="M141" s="266" t="s">
        <v>240</v>
      </c>
      <c r="O141" s="255"/>
    </row>
    <row r="142" spans="1:80" ht="12.75">
      <c r="A142" s="256">
        <v>15</v>
      </c>
      <c r="B142" s="257" t="s">
        <v>241</v>
      </c>
      <c r="C142" s="258" t="s">
        <v>242</v>
      </c>
      <c r="D142" s="259" t="s">
        <v>123</v>
      </c>
      <c r="E142" s="260">
        <v>4217.133</v>
      </c>
      <c r="F142" s="260"/>
      <c r="G142" s="261">
        <f>E142*F142</f>
        <v>0</v>
      </c>
      <c r="H142" s="262">
        <v>0.008</v>
      </c>
      <c r="I142" s="263">
        <f>E142*H142</f>
        <v>33.737064</v>
      </c>
      <c r="J142" s="262">
        <v>0</v>
      </c>
      <c r="K142" s="263">
        <f>E142*J142</f>
        <v>0</v>
      </c>
      <c r="O142" s="255">
        <v>2</v>
      </c>
      <c r="AA142" s="228">
        <v>1</v>
      </c>
      <c r="AB142" s="228">
        <v>1</v>
      </c>
      <c r="AC142" s="228">
        <v>1</v>
      </c>
      <c r="AZ142" s="228">
        <v>1</v>
      </c>
      <c r="BA142" s="228">
        <f>IF(AZ142=1,G142,0)</f>
        <v>0</v>
      </c>
      <c r="BB142" s="228">
        <f>IF(AZ142=2,G142,0)</f>
        <v>0</v>
      </c>
      <c r="BC142" s="228">
        <f>IF(AZ142=3,G142,0)</f>
        <v>0</v>
      </c>
      <c r="BD142" s="228">
        <f>IF(AZ142=4,G142,0)</f>
        <v>0</v>
      </c>
      <c r="BE142" s="228">
        <f>IF(AZ142=5,G142,0)</f>
        <v>0</v>
      </c>
      <c r="CA142" s="255">
        <v>1</v>
      </c>
      <c r="CB142" s="255">
        <v>1</v>
      </c>
    </row>
    <row r="143" spans="1:15" ht="12.75">
      <c r="A143" s="264"/>
      <c r="B143" s="267"/>
      <c r="C143" s="341" t="s">
        <v>243</v>
      </c>
      <c r="D143" s="342"/>
      <c r="E143" s="268">
        <v>48.285</v>
      </c>
      <c r="F143" s="269"/>
      <c r="G143" s="270"/>
      <c r="H143" s="271"/>
      <c r="I143" s="265"/>
      <c r="J143" s="272"/>
      <c r="K143" s="265"/>
      <c r="M143" s="266" t="s">
        <v>243</v>
      </c>
      <c r="O143" s="255"/>
    </row>
    <row r="144" spans="1:15" ht="12.75">
      <c r="A144" s="264"/>
      <c r="B144" s="267"/>
      <c r="C144" s="341" t="s">
        <v>244</v>
      </c>
      <c r="D144" s="342"/>
      <c r="E144" s="268">
        <v>251.78</v>
      </c>
      <c r="F144" s="269"/>
      <c r="G144" s="270"/>
      <c r="H144" s="271"/>
      <c r="I144" s="265"/>
      <c r="J144" s="272"/>
      <c r="K144" s="265"/>
      <c r="M144" s="266" t="s">
        <v>244</v>
      </c>
      <c r="O144" s="255"/>
    </row>
    <row r="145" spans="1:15" ht="12.75">
      <c r="A145" s="264"/>
      <c r="B145" s="267"/>
      <c r="C145" s="341" t="s">
        <v>245</v>
      </c>
      <c r="D145" s="342"/>
      <c r="E145" s="268">
        <v>102.5</v>
      </c>
      <c r="F145" s="269"/>
      <c r="G145" s="270"/>
      <c r="H145" s="271"/>
      <c r="I145" s="265"/>
      <c r="J145" s="272"/>
      <c r="K145" s="265"/>
      <c r="M145" s="266" t="s">
        <v>245</v>
      </c>
      <c r="O145" s="255"/>
    </row>
    <row r="146" spans="1:15" ht="12.75">
      <c r="A146" s="264"/>
      <c r="B146" s="267"/>
      <c r="C146" s="341" t="s">
        <v>246</v>
      </c>
      <c r="D146" s="342"/>
      <c r="E146" s="268">
        <v>12.69</v>
      </c>
      <c r="F146" s="269"/>
      <c r="G146" s="270"/>
      <c r="H146" s="271"/>
      <c r="I146" s="265"/>
      <c r="J146" s="272"/>
      <c r="K146" s="265"/>
      <c r="M146" s="266" t="s">
        <v>246</v>
      </c>
      <c r="O146" s="255"/>
    </row>
    <row r="147" spans="1:15" ht="12.75">
      <c r="A147" s="264"/>
      <c r="B147" s="267"/>
      <c r="C147" s="341" t="s">
        <v>247</v>
      </c>
      <c r="D147" s="342"/>
      <c r="E147" s="268">
        <v>126.958</v>
      </c>
      <c r="F147" s="269"/>
      <c r="G147" s="270"/>
      <c r="H147" s="271"/>
      <c r="I147" s="265"/>
      <c r="J147" s="272"/>
      <c r="K147" s="265"/>
      <c r="M147" s="266" t="s">
        <v>247</v>
      </c>
      <c r="O147" s="255"/>
    </row>
    <row r="148" spans="1:15" ht="12.75">
      <c r="A148" s="264"/>
      <c r="B148" s="267"/>
      <c r="C148" s="341" t="s">
        <v>248</v>
      </c>
      <c r="D148" s="342"/>
      <c r="E148" s="268">
        <v>1330.32</v>
      </c>
      <c r="F148" s="269"/>
      <c r="G148" s="270"/>
      <c r="H148" s="271"/>
      <c r="I148" s="265"/>
      <c r="J148" s="272"/>
      <c r="K148" s="265"/>
      <c r="M148" s="266" t="s">
        <v>248</v>
      </c>
      <c r="O148" s="255"/>
    </row>
    <row r="149" spans="1:15" ht="12.75">
      <c r="A149" s="264"/>
      <c r="B149" s="267"/>
      <c r="C149" s="341" t="s">
        <v>249</v>
      </c>
      <c r="D149" s="342"/>
      <c r="E149" s="268">
        <v>1988.95</v>
      </c>
      <c r="F149" s="269"/>
      <c r="G149" s="270"/>
      <c r="H149" s="271"/>
      <c r="I149" s="265"/>
      <c r="J149" s="272"/>
      <c r="K149" s="265"/>
      <c r="M149" s="266" t="s">
        <v>249</v>
      </c>
      <c r="O149" s="255"/>
    </row>
    <row r="150" spans="1:15" ht="12.75">
      <c r="A150" s="264"/>
      <c r="B150" s="267"/>
      <c r="C150" s="341" t="s">
        <v>250</v>
      </c>
      <c r="D150" s="342"/>
      <c r="E150" s="268">
        <v>355.65</v>
      </c>
      <c r="F150" s="269"/>
      <c r="G150" s="270"/>
      <c r="H150" s="271"/>
      <c r="I150" s="265"/>
      <c r="J150" s="272"/>
      <c r="K150" s="265"/>
      <c r="M150" s="266" t="s">
        <v>250</v>
      </c>
      <c r="O150" s="255"/>
    </row>
    <row r="151" spans="1:80" ht="12.75">
      <c r="A151" s="256">
        <v>16</v>
      </c>
      <c r="B151" s="257" t="s">
        <v>251</v>
      </c>
      <c r="C151" s="258" t="s">
        <v>252</v>
      </c>
      <c r="D151" s="259" t="s">
        <v>253</v>
      </c>
      <c r="E151" s="260">
        <v>125.98</v>
      </c>
      <c r="F151" s="260"/>
      <c r="G151" s="261">
        <f>E151*F151</f>
        <v>0</v>
      </c>
      <c r="H151" s="262">
        <v>0.00064</v>
      </c>
      <c r="I151" s="263">
        <f>E151*H151</f>
        <v>0.08062720000000001</v>
      </c>
      <c r="J151" s="262">
        <v>0</v>
      </c>
      <c r="K151" s="263">
        <f>E151*J151</f>
        <v>0</v>
      </c>
      <c r="O151" s="255">
        <v>2</v>
      </c>
      <c r="AA151" s="228">
        <v>1</v>
      </c>
      <c r="AB151" s="228">
        <v>1</v>
      </c>
      <c r="AC151" s="228">
        <v>1</v>
      </c>
      <c r="AZ151" s="228">
        <v>1</v>
      </c>
      <c r="BA151" s="228">
        <f>IF(AZ151=1,G151,0)</f>
        <v>0</v>
      </c>
      <c r="BB151" s="228">
        <f>IF(AZ151=2,G151,0)</f>
        <v>0</v>
      </c>
      <c r="BC151" s="228">
        <f>IF(AZ151=3,G151,0)</f>
        <v>0</v>
      </c>
      <c r="BD151" s="228">
        <f>IF(AZ151=4,G151,0)</f>
        <v>0</v>
      </c>
      <c r="BE151" s="228">
        <f>IF(AZ151=5,G151,0)</f>
        <v>0</v>
      </c>
      <c r="CA151" s="255">
        <v>1</v>
      </c>
      <c r="CB151" s="255">
        <v>1</v>
      </c>
    </row>
    <row r="152" spans="1:15" ht="22.5">
      <c r="A152" s="264"/>
      <c r="B152" s="267"/>
      <c r="C152" s="341" t="s">
        <v>254</v>
      </c>
      <c r="D152" s="342"/>
      <c r="E152" s="268">
        <v>13.6</v>
      </c>
      <c r="F152" s="269"/>
      <c r="G152" s="270"/>
      <c r="H152" s="271"/>
      <c r="I152" s="265"/>
      <c r="J152" s="272"/>
      <c r="K152" s="265"/>
      <c r="M152" s="266" t="s">
        <v>254</v>
      </c>
      <c r="O152" s="255"/>
    </row>
    <row r="153" spans="1:15" ht="22.5">
      <c r="A153" s="264"/>
      <c r="B153" s="267"/>
      <c r="C153" s="341" t="s">
        <v>255</v>
      </c>
      <c r="D153" s="342"/>
      <c r="E153" s="268">
        <v>2.23</v>
      </c>
      <c r="F153" s="269"/>
      <c r="G153" s="270"/>
      <c r="H153" s="271"/>
      <c r="I153" s="265"/>
      <c r="J153" s="272"/>
      <c r="K153" s="265"/>
      <c r="M153" s="266" t="s">
        <v>255</v>
      </c>
      <c r="O153" s="255"/>
    </row>
    <row r="154" spans="1:15" ht="12.75">
      <c r="A154" s="264"/>
      <c r="B154" s="267"/>
      <c r="C154" s="341" t="s">
        <v>256</v>
      </c>
      <c r="D154" s="342"/>
      <c r="E154" s="268">
        <v>3.63</v>
      </c>
      <c r="F154" s="269"/>
      <c r="G154" s="270"/>
      <c r="H154" s="271"/>
      <c r="I154" s="265"/>
      <c r="J154" s="272"/>
      <c r="K154" s="265"/>
      <c r="M154" s="266" t="s">
        <v>256</v>
      </c>
      <c r="O154" s="255"/>
    </row>
    <row r="155" spans="1:15" ht="33.75">
      <c r="A155" s="264"/>
      <c r="B155" s="267"/>
      <c r="C155" s="341" t="s">
        <v>257</v>
      </c>
      <c r="D155" s="342"/>
      <c r="E155" s="268">
        <v>2.37</v>
      </c>
      <c r="F155" s="269"/>
      <c r="G155" s="270"/>
      <c r="H155" s="271"/>
      <c r="I155" s="265"/>
      <c r="J155" s="272"/>
      <c r="K155" s="265"/>
      <c r="M155" s="266" t="s">
        <v>257</v>
      </c>
      <c r="O155" s="255"/>
    </row>
    <row r="156" spans="1:15" ht="22.5">
      <c r="A156" s="264"/>
      <c r="B156" s="267"/>
      <c r="C156" s="341" t="s">
        <v>258</v>
      </c>
      <c r="D156" s="342"/>
      <c r="E156" s="268">
        <v>22.9</v>
      </c>
      <c r="F156" s="269"/>
      <c r="G156" s="270"/>
      <c r="H156" s="271"/>
      <c r="I156" s="265"/>
      <c r="J156" s="272"/>
      <c r="K156" s="265"/>
      <c r="M156" s="266" t="s">
        <v>258</v>
      </c>
      <c r="O156" s="255"/>
    </row>
    <row r="157" spans="1:15" ht="22.5">
      <c r="A157" s="264"/>
      <c r="B157" s="267"/>
      <c r="C157" s="341" t="s">
        <v>259</v>
      </c>
      <c r="D157" s="342"/>
      <c r="E157" s="268">
        <v>9.81</v>
      </c>
      <c r="F157" s="269"/>
      <c r="G157" s="270"/>
      <c r="H157" s="271"/>
      <c r="I157" s="265"/>
      <c r="J157" s="272"/>
      <c r="K157" s="265"/>
      <c r="M157" s="266" t="s">
        <v>259</v>
      </c>
      <c r="O157" s="255"/>
    </row>
    <row r="158" spans="1:15" ht="12.75">
      <c r="A158" s="264"/>
      <c r="B158" s="267"/>
      <c r="C158" s="341" t="s">
        <v>260</v>
      </c>
      <c r="D158" s="342"/>
      <c r="E158" s="268">
        <v>18.99</v>
      </c>
      <c r="F158" s="269"/>
      <c r="G158" s="270"/>
      <c r="H158" s="271"/>
      <c r="I158" s="265"/>
      <c r="J158" s="272"/>
      <c r="K158" s="265"/>
      <c r="M158" s="266" t="s">
        <v>260</v>
      </c>
      <c r="O158" s="255"/>
    </row>
    <row r="159" spans="1:15" ht="12.75">
      <c r="A159" s="264"/>
      <c r="B159" s="267"/>
      <c r="C159" s="341" t="s">
        <v>261</v>
      </c>
      <c r="D159" s="342"/>
      <c r="E159" s="268">
        <v>6.9</v>
      </c>
      <c r="F159" s="269"/>
      <c r="G159" s="270"/>
      <c r="H159" s="271"/>
      <c r="I159" s="265"/>
      <c r="J159" s="272"/>
      <c r="K159" s="265"/>
      <c r="M159" s="266" t="s">
        <v>261</v>
      </c>
      <c r="O159" s="255"/>
    </row>
    <row r="160" spans="1:15" ht="12.75">
      <c r="A160" s="264"/>
      <c r="B160" s="267"/>
      <c r="C160" s="341" t="s">
        <v>262</v>
      </c>
      <c r="D160" s="342"/>
      <c r="E160" s="268">
        <v>24.58</v>
      </c>
      <c r="F160" s="269"/>
      <c r="G160" s="270"/>
      <c r="H160" s="271"/>
      <c r="I160" s="265"/>
      <c r="J160" s="272"/>
      <c r="K160" s="265"/>
      <c r="M160" s="266" t="s">
        <v>262</v>
      </c>
      <c r="O160" s="255"/>
    </row>
    <row r="161" spans="1:15" ht="12.75">
      <c r="A161" s="264"/>
      <c r="B161" s="267"/>
      <c r="C161" s="341" t="s">
        <v>263</v>
      </c>
      <c r="D161" s="342"/>
      <c r="E161" s="268">
        <v>6.4</v>
      </c>
      <c r="F161" s="269"/>
      <c r="G161" s="270"/>
      <c r="H161" s="271"/>
      <c r="I161" s="265"/>
      <c r="J161" s="272"/>
      <c r="K161" s="265"/>
      <c r="M161" s="266" t="s">
        <v>263</v>
      </c>
      <c r="O161" s="255"/>
    </row>
    <row r="162" spans="1:15" ht="12.75">
      <c r="A162" s="264"/>
      <c r="B162" s="267"/>
      <c r="C162" s="341" t="s">
        <v>264</v>
      </c>
      <c r="D162" s="342"/>
      <c r="E162" s="268">
        <v>14.57</v>
      </c>
      <c r="F162" s="269"/>
      <c r="G162" s="270"/>
      <c r="H162" s="271"/>
      <c r="I162" s="265"/>
      <c r="J162" s="272"/>
      <c r="K162" s="265"/>
      <c r="M162" s="266" t="s">
        <v>264</v>
      </c>
      <c r="O162" s="255"/>
    </row>
    <row r="163" spans="1:80" ht="12.75">
      <c r="A163" s="256">
        <v>17</v>
      </c>
      <c r="B163" s="257" t="s">
        <v>265</v>
      </c>
      <c r="C163" s="258" t="s">
        <v>266</v>
      </c>
      <c r="D163" s="259" t="s">
        <v>253</v>
      </c>
      <c r="E163" s="260">
        <v>227.015</v>
      </c>
      <c r="F163" s="260"/>
      <c r="G163" s="261">
        <f>E163*F163</f>
        <v>0</v>
      </c>
      <c r="H163" s="262">
        <v>0.00028</v>
      </c>
      <c r="I163" s="263">
        <f>E163*H163</f>
        <v>0.06356419999999999</v>
      </c>
      <c r="J163" s="262">
        <v>0</v>
      </c>
      <c r="K163" s="263">
        <f>E163*J163</f>
        <v>0</v>
      </c>
      <c r="O163" s="255">
        <v>2</v>
      </c>
      <c r="AA163" s="228">
        <v>1</v>
      </c>
      <c r="AB163" s="228">
        <v>1</v>
      </c>
      <c r="AC163" s="228">
        <v>1</v>
      </c>
      <c r="AZ163" s="228">
        <v>1</v>
      </c>
      <c r="BA163" s="228">
        <f>IF(AZ163=1,G163,0)</f>
        <v>0</v>
      </c>
      <c r="BB163" s="228">
        <f>IF(AZ163=2,G163,0)</f>
        <v>0</v>
      </c>
      <c r="BC163" s="228">
        <f>IF(AZ163=3,G163,0)</f>
        <v>0</v>
      </c>
      <c r="BD163" s="228">
        <f>IF(AZ163=4,G163,0)</f>
        <v>0</v>
      </c>
      <c r="BE163" s="228">
        <f>IF(AZ163=5,G163,0)</f>
        <v>0</v>
      </c>
      <c r="CA163" s="255">
        <v>1</v>
      </c>
      <c r="CB163" s="255">
        <v>1</v>
      </c>
    </row>
    <row r="164" spans="1:15" ht="22.5">
      <c r="A164" s="264"/>
      <c r="B164" s="267"/>
      <c r="C164" s="341" t="s">
        <v>267</v>
      </c>
      <c r="D164" s="342"/>
      <c r="E164" s="268">
        <v>32.28</v>
      </c>
      <c r="F164" s="269"/>
      <c r="G164" s="270"/>
      <c r="H164" s="271"/>
      <c r="I164" s="265"/>
      <c r="J164" s="272"/>
      <c r="K164" s="265"/>
      <c r="M164" s="266" t="s">
        <v>267</v>
      </c>
      <c r="O164" s="255"/>
    </row>
    <row r="165" spans="1:15" ht="12.75">
      <c r="A165" s="264"/>
      <c r="B165" s="267"/>
      <c r="C165" s="341" t="s">
        <v>268</v>
      </c>
      <c r="D165" s="342"/>
      <c r="E165" s="268">
        <v>13.48</v>
      </c>
      <c r="F165" s="269"/>
      <c r="G165" s="270"/>
      <c r="H165" s="271"/>
      <c r="I165" s="265"/>
      <c r="J165" s="272"/>
      <c r="K165" s="265"/>
      <c r="M165" s="266" t="s">
        <v>268</v>
      </c>
      <c r="O165" s="255"/>
    </row>
    <row r="166" spans="1:15" ht="33.75">
      <c r="A166" s="264"/>
      <c r="B166" s="267"/>
      <c r="C166" s="341" t="s">
        <v>269</v>
      </c>
      <c r="D166" s="342"/>
      <c r="E166" s="268">
        <v>20.55</v>
      </c>
      <c r="F166" s="269"/>
      <c r="G166" s="270"/>
      <c r="H166" s="271"/>
      <c r="I166" s="265"/>
      <c r="J166" s="272"/>
      <c r="K166" s="265"/>
      <c r="M166" s="266" t="s">
        <v>269</v>
      </c>
      <c r="O166" s="255"/>
    </row>
    <row r="167" spans="1:15" ht="12.75">
      <c r="A167" s="264"/>
      <c r="B167" s="267"/>
      <c r="C167" s="341" t="s">
        <v>270</v>
      </c>
      <c r="D167" s="342"/>
      <c r="E167" s="268">
        <v>11.3</v>
      </c>
      <c r="F167" s="269"/>
      <c r="G167" s="270"/>
      <c r="H167" s="271"/>
      <c r="I167" s="265"/>
      <c r="J167" s="272"/>
      <c r="K167" s="265"/>
      <c r="M167" s="266" t="s">
        <v>270</v>
      </c>
      <c r="O167" s="255"/>
    </row>
    <row r="168" spans="1:15" ht="12.75">
      <c r="A168" s="264"/>
      <c r="B168" s="267"/>
      <c r="C168" s="341" t="s">
        <v>271</v>
      </c>
      <c r="D168" s="342"/>
      <c r="E168" s="268">
        <v>5.73</v>
      </c>
      <c r="F168" s="269"/>
      <c r="G168" s="270"/>
      <c r="H168" s="271"/>
      <c r="I168" s="265"/>
      <c r="J168" s="272"/>
      <c r="K168" s="265"/>
      <c r="M168" s="266" t="s">
        <v>271</v>
      </c>
      <c r="O168" s="255"/>
    </row>
    <row r="169" spans="1:15" ht="12.75">
      <c r="A169" s="264"/>
      <c r="B169" s="267"/>
      <c r="C169" s="341" t="s">
        <v>272</v>
      </c>
      <c r="D169" s="342"/>
      <c r="E169" s="268">
        <v>3.25</v>
      </c>
      <c r="F169" s="269"/>
      <c r="G169" s="270"/>
      <c r="H169" s="271"/>
      <c r="I169" s="265"/>
      <c r="J169" s="272"/>
      <c r="K169" s="265"/>
      <c r="M169" s="266" t="s">
        <v>272</v>
      </c>
      <c r="O169" s="255"/>
    </row>
    <row r="170" spans="1:15" ht="12.75">
      <c r="A170" s="264"/>
      <c r="B170" s="267"/>
      <c r="C170" s="341" t="s">
        <v>273</v>
      </c>
      <c r="D170" s="342"/>
      <c r="E170" s="268">
        <v>2.15</v>
      </c>
      <c r="F170" s="269"/>
      <c r="G170" s="270"/>
      <c r="H170" s="271"/>
      <c r="I170" s="265"/>
      <c r="J170" s="272"/>
      <c r="K170" s="265"/>
      <c r="M170" s="266" t="s">
        <v>273</v>
      </c>
      <c r="O170" s="255"/>
    </row>
    <row r="171" spans="1:15" ht="12.75">
      <c r="A171" s="264"/>
      <c r="B171" s="267"/>
      <c r="C171" s="341" t="s">
        <v>274</v>
      </c>
      <c r="D171" s="342"/>
      <c r="E171" s="268">
        <v>5.83</v>
      </c>
      <c r="F171" s="269"/>
      <c r="G171" s="270"/>
      <c r="H171" s="271"/>
      <c r="I171" s="265"/>
      <c r="J171" s="272"/>
      <c r="K171" s="265"/>
      <c r="M171" s="266" t="s">
        <v>274</v>
      </c>
      <c r="O171" s="255"/>
    </row>
    <row r="172" spans="1:15" ht="12.75">
      <c r="A172" s="264"/>
      <c r="B172" s="267"/>
      <c r="C172" s="341" t="s">
        <v>275</v>
      </c>
      <c r="D172" s="342"/>
      <c r="E172" s="268">
        <v>2.15</v>
      </c>
      <c r="F172" s="269"/>
      <c r="G172" s="270"/>
      <c r="H172" s="271"/>
      <c r="I172" s="265"/>
      <c r="J172" s="272"/>
      <c r="K172" s="265"/>
      <c r="M172" s="266" t="s">
        <v>275</v>
      </c>
      <c r="O172" s="255"/>
    </row>
    <row r="173" spans="1:15" ht="12.75">
      <c r="A173" s="264"/>
      <c r="B173" s="267"/>
      <c r="C173" s="341" t="s">
        <v>272</v>
      </c>
      <c r="D173" s="342"/>
      <c r="E173" s="268">
        <v>3.25</v>
      </c>
      <c r="F173" s="269"/>
      <c r="G173" s="270"/>
      <c r="H173" s="271"/>
      <c r="I173" s="265"/>
      <c r="J173" s="272"/>
      <c r="K173" s="265"/>
      <c r="M173" s="266" t="s">
        <v>272</v>
      </c>
      <c r="O173" s="255"/>
    </row>
    <row r="174" spans="1:15" ht="12.75">
      <c r="A174" s="264"/>
      <c r="B174" s="267"/>
      <c r="C174" s="341" t="s">
        <v>276</v>
      </c>
      <c r="D174" s="342"/>
      <c r="E174" s="268">
        <v>5.73</v>
      </c>
      <c r="F174" s="269"/>
      <c r="G174" s="270"/>
      <c r="H174" s="271"/>
      <c r="I174" s="265"/>
      <c r="J174" s="272"/>
      <c r="K174" s="265"/>
      <c r="M174" s="266" t="s">
        <v>276</v>
      </c>
      <c r="O174" s="255"/>
    </row>
    <row r="175" spans="1:15" ht="12.75">
      <c r="A175" s="264"/>
      <c r="B175" s="267"/>
      <c r="C175" s="341" t="s">
        <v>277</v>
      </c>
      <c r="D175" s="342"/>
      <c r="E175" s="268">
        <v>11.72</v>
      </c>
      <c r="F175" s="269"/>
      <c r="G175" s="270"/>
      <c r="H175" s="271"/>
      <c r="I175" s="265"/>
      <c r="J175" s="272"/>
      <c r="K175" s="265"/>
      <c r="M175" s="266" t="s">
        <v>277</v>
      </c>
      <c r="O175" s="255"/>
    </row>
    <row r="176" spans="1:15" ht="12.75">
      <c r="A176" s="264"/>
      <c r="B176" s="267"/>
      <c r="C176" s="341" t="s">
        <v>278</v>
      </c>
      <c r="D176" s="342"/>
      <c r="E176" s="268">
        <v>6.415</v>
      </c>
      <c r="F176" s="269"/>
      <c r="G176" s="270"/>
      <c r="H176" s="271"/>
      <c r="I176" s="265"/>
      <c r="J176" s="272"/>
      <c r="K176" s="265"/>
      <c r="M176" s="266" t="s">
        <v>278</v>
      </c>
      <c r="O176" s="255"/>
    </row>
    <row r="177" spans="1:15" ht="12.75">
      <c r="A177" s="264"/>
      <c r="B177" s="267"/>
      <c r="C177" s="341" t="s">
        <v>279</v>
      </c>
      <c r="D177" s="342"/>
      <c r="E177" s="268">
        <v>19.43</v>
      </c>
      <c r="F177" s="269"/>
      <c r="G177" s="270"/>
      <c r="H177" s="271"/>
      <c r="I177" s="265"/>
      <c r="J177" s="272"/>
      <c r="K177" s="265"/>
      <c r="M177" s="266" t="s">
        <v>279</v>
      </c>
      <c r="O177" s="255"/>
    </row>
    <row r="178" spans="1:15" ht="12.75">
      <c r="A178" s="264"/>
      <c r="B178" s="267"/>
      <c r="C178" s="341" t="s">
        <v>280</v>
      </c>
      <c r="D178" s="342"/>
      <c r="E178" s="268">
        <v>67.55</v>
      </c>
      <c r="F178" s="269"/>
      <c r="G178" s="270"/>
      <c r="H178" s="271"/>
      <c r="I178" s="265"/>
      <c r="J178" s="272"/>
      <c r="K178" s="265"/>
      <c r="M178" s="266" t="s">
        <v>280</v>
      </c>
      <c r="O178" s="255"/>
    </row>
    <row r="179" spans="1:15" ht="12.75">
      <c r="A179" s="264"/>
      <c r="B179" s="267"/>
      <c r="C179" s="341" t="s">
        <v>281</v>
      </c>
      <c r="D179" s="342"/>
      <c r="E179" s="268">
        <v>11.2</v>
      </c>
      <c r="F179" s="269"/>
      <c r="G179" s="270"/>
      <c r="H179" s="271"/>
      <c r="I179" s="265"/>
      <c r="J179" s="272"/>
      <c r="K179" s="265"/>
      <c r="M179" s="266" t="s">
        <v>281</v>
      </c>
      <c r="O179" s="255"/>
    </row>
    <row r="180" spans="1:15" ht="12.75">
      <c r="A180" s="264"/>
      <c r="B180" s="267"/>
      <c r="C180" s="341" t="s">
        <v>282</v>
      </c>
      <c r="D180" s="342"/>
      <c r="E180" s="268">
        <v>5</v>
      </c>
      <c r="F180" s="269"/>
      <c r="G180" s="270"/>
      <c r="H180" s="271"/>
      <c r="I180" s="265"/>
      <c r="J180" s="272"/>
      <c r="K180" s="265"/>
      <c r="M180" s="266" t="s">
        <v>282</v>
      </c>
      <c r="O180" s="255"/>
    </row>
    <row r="181" spans="1:80" ht="12.75">
      <c r="A181" s="293">
        <v>18</v>
      </c>
      <c r="B181" s="294" t="s">
        <v>283</v>
      </c>
      <c r="C181" s="295" t="s">
        <v>284</v>
      </c>
      <c r="D181" s="296" t="s">
        <v>123</v>
      </c>
      <c r="E181" s="297">
        <v>48.285</v>
      </c>
      <c r="F181" s="297"/>
      <c r="G181" s="298">
        <f>E181*F181</f>
        <v>0</v>
      </c>
      <c r="H181" s="262">
        <v>0.01713</v>
      </c>
      <c r="I181" s="263">
        <f>E181*H181</f>
        <v>0.8271220499999999</v>
      </c>
      <c r="J181" s="262">
        <v>0</v>
      </c>
      <c r="K181" s="263">
        <f>E181*J181</f>
        <v>0</v>
      </c>
      <c r="O181" s="255">
        <v>2</v>
      </c>
      <c r="AA181" s="228">
        <v>1</v>
      </c>
      <c r="AB181" s="228">
        <v>1</v>
      </c>
      <c r="AC181" s="228">
        <v>1</v>
      </c>
      <c r="AZ181" s="228">
        <v>1</v>
      </c>
      <c r="BA181" s="228">
        <f>IF(AZ181=1,G181,0)</f>
        <v>0</v>
      </c>
      <c r="BB181" s="228">
        <f>IF(AZ181=2,G181,0)</f>
        <v>0</v>
      </c>
      <c r="BC181" s="228">
        <f>IF(AZ181=3,G181,0)</f>
        <v>0</v>
      </c>
      <c r="BD181" s="228">
        <f>IF(AZ181=4,G181,0)</f>
        <v>0</v>
      </c>
      <c r="BE181" s="228">
        <f>IF(AZ181=5,G181,0)</f>
        <v>0</v>
      </c>
      <c r="CA181" s="255">
        <v>1</v>
      </c>
      <c r="CB181" s="255">
        <v>1</v>
      </c>
    </row>
    <row r="182" spans="1:15" ht="12.75">
      <c r="A182" s="264"/>
      <c r="B182" s="267"/>
      <c r="C182" s="341" t="s">
        <v>285</v>
      </c>
      <c r="D182" s="342"/>
      <c r="E182" s="268">
        <v>1.44</v>
      </c>
      <c r="F182" s="269"/>
      <c r="G182" s="270"/>
      <c r="H182" s="271"/>
      <c r="I182" s="265"/>
      <c r="J182" s="272"/>
      <c r="K182" s="265"/>
      <c r="M182" s="266" t="s">
        <v>285</v>
      </c>
      <c r="O182" s="255"/>
    </row>
    <row r="183" spans="1:15" ht="22.5">
      <c r="A183" s="264"/>
      <c r="B183" s="267"/>
      <c r="C183" s="341" t="s">
        <v>286</v>
      </c>
      <c r="D183" s="342"/>
      <c r="E183" s="268">
        <v>1.659</v>
      </c>
      <c r="F183" s="269"/>
      <c r="G183" s="270"/>
      <c r="H183" s="271"/>
      <c r="I183" s="265"/>
      <c r="J183" s="272"/>
      <c r="K183" s="265"/>
      <c r="M183" s="266" t="s">
        <v>286</v>
      </c>
      <c r="O183" s="255"/>
    </row>
    <row r="184" spans="1:15" ht="22.5">
      <c r="A184" s="264"/>
      <c r="B184" s="267"/>
      <c r="C184" s="341" t="s">
        <v>287</v>
      </c>
      <c r="D184" s="342"/>
      <c r="E184" s="268">
        <v>4.08</v>
      </c>
      <c r="F184" s="269"/>
      <c r="G184" s="270"/>
      <c r="H184" s="271"/>
      <c r="I184" s="265"/>
      <c r="J184" s="272"/>
      <c r="K184" s="265"/>
      <c r="M184" s="266" t="s">
        <v>287</v>
      </c>
      <c r="O184" s="255"/>
    </row>
    <row r="185" spans="1:15" ht="22.5">
      <c r="A185" s="264"/>
      <c r="B185" s="267"/>
      <c r="C185" s="341" t="s">
        <v>288</v>
      </c>
      <c r="D185" s="342"/>
      <c r="E185" s="268">
        <v>1.02</v>
      </c>
      <c r="F185" s="269"/>
      <c r="G185" s="270"/>
      <c r="H185" s="271"/>
      <c r="I185" s="265"/>
      <c r="J185" s="272"/>
      <c r="K185" s="265"/>
      <c r="M185" s="266" t="s">
        <v>288</v>
      </c>
      <c r="O185" s="255"/>
    </row>
    <row r="186" spans="1:15" ht="33.75">
      <c r="A186" s="264"/>
      <c r="B186" s="267"/>
      <c r="C186" s="341" t="s">
        <v>289</v>
      </c>
      <c r="D186" s="342"/>
      <c r="E186" s="268">
        <v>0.711</v>
      </c>
      <c r="F186" s="269"/>
      <c r="G186" s="270"/>
      <c r="H186" s="271"/>
      <c r="I186" s="265"/>
      <c r="J186" s="272"/>
      <c r="K186" s="265"/>
      <c r="M186" s="266" t="s">
        <v>289</v>
      </c>
      <c r="O186" s="255"/>
    </row>
    <row r="187" spans="1:15" ht="22.5">
      <c r="A187" s="264"/>
      <c r="B187" s="267"/>
      <c r="C187" s="341" t="s">
        <v>290</v>
      </c>
      <c r="D187" s="342"/>
      <c r="E187" s="268">
        <v>6.03</v>
      </c>
      <c r="F187" s="269"/>
      <c r="G187" s="270"/>
      <c r="H187" s="271"/>
      <c r="I187" s="265"/>
      <c r="J187" s="272"/>
      <c r="K187" s="265"/>
      <c r="M187" s="266" t="s">
        <v>290</v>
      </c>
      <c r="O187" s="255"/>
    </row>
    <row r="188" spans="1:15" ht="22.5">
      <c r="A188" s="264"/>
      <c r="B188" s="267"/>
      <c r="C188" s="341" t="s">
        <v>291</v>
      </c>
      <c r="D188" s="342"/>
      <c r="E188" s="268">
        <v>2.943</v>
      </c>
      <c r="F188" s="269"/>
      <c r="G188" s="270"/>
      <c r="H188" s="271"/>
      <c r="I188" s="265"/>
      <c r="J188" s="272"/>
      <c r="K188" s="265"/>
      <c r="M188" s="266" t="s">
        <v>291</v>
      </c>
      <c r="O188" s="255"/>
    </row>
    <row r="189" spans="1:15" ht="12.75">
      <c r="A189" s="264"/>
      <c r="B189" s="267"/>
      <c r="C189" s="341" t="s">
        <v>292</v>
      </c>
      <c r="D189" s="342"/>
      <c r="E189" s="268">
        <v>5.697</v>
      </c>
      <c r="F189" s="269"/>
      <c r="G189" s="270"/>
      <c r="H189" s="271"/>
      <c r="I189" s="265"/>
      <c r="J189" s="272"/>
      <c r="K189" s="265"/>
      <c r="M189" s="266" t="s">
        <v>292</v>
      </c>
      <c r="O189" s="255"/>
    </row>
    <row r="190" spans="1:15" ht="12.75">
      <c r="A190" s="264"/>
      <c r="B190" s="267"/>
      <c r="C190" s="341" t="s">
        <v>293</v>
      </c>
      <c r="D190" s="342"/>
      <c r="E190" s="268">
        <v>2.07</v>
      </c>
      <c r="F190" s="269"/>
      <c r="G190" s="270"/>
      <c r="H190" s="271"/>
      <c r="I190" s="265"/>
      <c r="J190" s="272"/>
      <c r="K190" s="265"/>
      <c r="M190" s="266" t="s">
        <v>293</v>
      </c>
      <c r="O190" s="255"/>
    </row>
    <row r="191" spans="1:15" ht="12.75">
      <c r="A191" s="264"/>
      <c r="B191" s="267"/>
      <c r="C191" s="341" t="s">
        <v>294</v>
      </c>
      <c r="D191" s="342"/>
      <c r="E191" s="268">
        <v>7.374</v>
      </c>
      <c r="F191" s="269"/>
      <c r="G191" s="270"/>
      <c r="H191" s="271"/>
      <c r="I191" s="265"/>
      <c r="J191" s="272"/>
      <c r="K191" s="265"/>
      <c r="M191" s="266" t="s">
        <v>294</v>
      </c>
      <c r="O191" s="255"/>
    </row>
    <row r="192" spans="1:15" ht="12.75">
      <c r="A192" s="264"/>
      <c r="B192" s="267"/>
      <c r="C192" s="341" t="s">
        <v>295</v>
      </c>
      <c r="D192" s="342"/>
      <c r="E192" s="268">
        <v>4.371</v>
      </c>
      <c r="F192" s="269"/>
      <c r="G192" s="270"/>
      <c r="H192" s="271"/>
      <c r="I192" s="265"/>
      <c r="J192" s="272"/>
      <c r="K192" s="265"/>
      <c r="M192" s="266" t="s">
        <v>295</v>
      </c>
      <c r="O192" s="255"/>
    </row>
    <row r="193" spans="1:15" ht="12.75">
      <c r="A193" s="264"/>
      <c r="B193" s="267"/>
      <c r="C193" s="341" t="s">
        <v>296</v>
      </c>
      <c r="D193" s="342"/>
      <c r="E193" s="268">
        <v>4.53</v>
      </c>
      <c r="F193" s="269"/>
      <c r="G193" s="270"/>
      <c r="H193" s="271"/>
      <c r="I193" s="265"/>
      <c r="J193" s="272"/>
      <c r="K193" s="265"/>
      <c r="M193" s="266" t="s">
        <v>296</v>
      </c>
      <c r="O193" s="255"/>
    </row>
    <row r="194" spans="1:15" ht="12.75">
      <c r="A194" s="264"/>
      <c r="B194" s="267"/>
      <c r="C194" s="341" t="s">
        <v>297</v>
      </c>
      <c r="D194" s="342"/>
      <c r="E194" s="268">
        <v>3.36</v>
      </c>
      <c r="F194" s="269"/>
      <c r="G194" s="270"/>
      <c r="H194" s="271"/>
      <c r="I194" s="265"/>
      <c r="J194" s="272"/>
      <c r="K194" s="265"/>
      <c r="M194" s="266" t="s">
        <v>297</v>
      </c>
      <c r="O194" s="255"/>
    </row>
    <row r="195" spans="1:15" ht="12.75">
      <c r="A195" s="264"/>
      <c r="B195" s="267"/>
      <c r="C195" s="341" t="s">
        <v>298</v>
      </c>
      <c r="D195" s="342"/>
      <c r="E195" s="268">
        <v>3</v>
      </c>
      <c r="F195" s="269"/>
      <c r="G195" s="270"/>
      <c r="H195" s="271"/>
      <c r="I195" s="265"/>
      <c r="J195" s="272"/>
      <c r="K195" s="265"/>
      <c r="M195" s="266" t="s">
        <v>298</v>
      </c>
      <c r="O195" s="255"/>
    </row>
    <row r="196" spans="1:15" ht="22.5">
      <c r="A196" s="264"/>
      <c r="B196" s="267"/>
      <c r="C196" s="341" t="s">
        <v>299</v>
      </c>
      <c r="D196" s="342"/>
      <c r="E196" s="268">
        <v>0</v>
      </c>
      <c r="F196" s="269"/>
      <c r="G196" s="270"/>
      <c r="H196" s="271"/>
      <c r="I196" s="265"/>
      <c r="J196" s="272"/>
      <c r="K196" s="265"/>
      <c r="M196" s="266" t="s">
        <v>299</v>
      </c>
      <c r="O196" s="255"/>
    </row>
    <row r="197" spans="1:15" ht="22.5">
      <c r="A197" s="264"/>
      <c r="B197" s="267"/>
      <c r="C197" s="341" t="s">
        <v>300</v>
      </c>
      <c r="D197" s="342"/>
      <c r="E197" s="268">
        <v>0</v>
      </c>
      <c r="F197" s="269"/>
      <c r="G197" s="270"/>
      <c r="H197" s="271"/>
      <c r="I197" s="265"/>
      <c r="J197" s="272"/>
      <c r="K197" s="265"/>
      <c r="M197" s="266" t="s">
        <v>300</v>
      </c>
      <c r="O197" s="255"/>
    </row>
    <row r="198" spans="1:15" ht="22.5">
      <c r="A198" s="264"/>
      <c r="B198" s="267"/>
      <c r="C198" s="341" t="s">
        <v>301</v>
      </c>
      <c r="D198" s="342"/>
      <c r="E198" s="268">
        <v>0</v>
      </c>
      <c r="F198" s="269"/>
      <c r="G198" s="270"/>
      <c r="H198" s="271"/>
      <c r="I198" s="265"/>
      <c r="J198" s="272"/>
      <c r="K198" s="265"/>
      <c r="M198" s="266" t="s">
        <v>301</v>
      </c>
      <c r="O198" s="255"/>
    </row>
    <row r="199" spans="1:15" ht="22.5">
      <c r="A199" s="264"/>
      <c r="B199" s="267"/>
      <c r="C199" s="341" t="s">
        <v>302</v>
      </c>
      <c r="D199" s="342"/>
      <c r="E199" s="268">
        <v>0</v>
      </c>
      <c r="F199" s="269"/>
      <c r="G199" s="270"/>
      <c r="H199" s="271"/>
      <c r="I199" s="265"/>
      <c r="J199" s="272"/>
      <c r="K199" s="265"/>
      <c r="M199" s="266" t="s">
        <v>302</v>
      </c>
      <c r="O199" s="255"/>
    </row>
    <row r="200" spans="1:80" ht="22.5">
      <c r="A200" s="293">
        <v>19</v>
      </c>
      <c r="B200" s="294" t="s">
        <v>303</v>
      </c>
      <c r="C200" s="295" t="s">
        <v>304</v>
      </c>
      <c r="D200" s="296" t="s">
        <v>123</v>
      </c>
      <c r="E200" s="297">
        <v>251.7775</v>
      </c>
      <c r="F200" s="297"/>
      <c r="G200" s="298">
        <f>E200*F200</f>
        <v>0</v>
      </c>
      <c r="H200" s="262">
        <v>0.03839</v>
      </c>
      <c r="I200" s="263">
        <f>E200*H200</f>
        <v>9.665738225</v>
      </c>
      <c r="J200" s="262">
        <v>0</v>
      </c>
      <c r="K200" s="263">
        <f>E200*J200</f>
        <v>0</v>
      </c>
      <c r="O200" s="255">
        <v>2</v>
      </c>
      <c r="AA200" s="228">
        <v>1</v>
      </c>
      <c r="AB200" s="228">
        <v>1</v>
      </c>
      <c r="AC200" s="228">
        <v>1</v>
      </c>
      <c r="AZ200" s="228">
        <v>1</v>
      </c>
      <c r="BA200" s="228">
        <f>IF(AZ200=1,G200,0)</f>
        <v>0</v>
      </c>
      <c r="BB200" s="228">
        <f>IF(AZ200=2,G200,0)</f>
        <v>0</v>
      </c>
      <c r="BC200" s="228">
        <f>IF(AZ200=3,G200,0)</f>
        <v>0</v>
      </c>
      <c r="BD200" s="228">
        <f>IF(AZ200=4,G200,0)</f>
        <v>0</v>
      </c>
      <c r="BE200" s="228">
        <f>IF(AZ200=5,G200,0)</f>
        <v>0</v>
      </c>
      <c r="CA200" s="255">
        <v>1</v>
      </c>
      <c r="CB200" s="255">
        <v>1</v>
      </c>
    </row>
    <row r="201" spans="1:15" ht="12.75">
      <c r="A201" s="264"/>
      <c r="B201" s="267"/>
      <c r="C201" s="341" t="s">
        <v>305</v>
      </c>
      <c r="D201" s="342"/>
      <c r="E201" s="268">
        <v>22.935</v>
      </c>
      <c r="F201" s="269"/>
      <c r="G201" s="270"/>
      <c r="H201" s="271"/>
      <c r="I201" s="265"/>
      <c r="J201" s="272"/>
      <c r="K201" s="265"/>
      <c r="M201" s="266" t="s">
        <v>305</v>
      </c>
      <c r="O201" s="255"/>
    </row>
    <row r="202" spans="1:15" ht="12.75">
      <c r="A202" s="264"/>
      <c r="B202" s="267"/>
      <c r="C202" s="341" t="s">
        <v>306</v>
      </c>
      <c r="D202" s="342"/>
      <c r="E202" s="268">
        <v>1.725</v>
      </c>
      <c r="F202" s="269"/>
      <c r="G202" s="270"/>
      <c r="H202" s="271"/>
      <c r="I202" s="265"/>
      <c r="J202" s="272"/>
      <c r="K202" s="265"/>
      <c r="M202" s="266" t="s">
        <v>306</v>
      </c>
      <c r="O202" s="255"/>
    </row>
    <row r="203" spans="1:15" ht="12.75">
      <c r="A203" s="264"/>
      <c r="B203" s="267"/>
      <c r="C203" s="341" t="s">
        <v>307</v>
      </c>
      <c r="D203" s="342"/>
      <c r="E203" s="268">
        <v>19.2</v>
      </c>
      <c r="F203" s="269"/>
      <c r="G203" s="270"/>
      <c r="H203" s="271"/>
      <c r="I203" s="265"/>
      <c r="J203" s="272"/>
      <c r="K203" s="265"/>
      <c r="M203" s="266" t="s">
        <v>307</v>
      </c>
      <c r="O203" s="255"/>
    </row>
    <row r="204" spans="1:15" ht="33.75">
      <c r="A204" s="264"/>
      <c r="B204" s="267"/>
      <c r="C204" s="341" t="s">
        <v>308</v>
      </c>
      <c r="D204" s="342"/>
      <c r="E204" s="268">
        <v>16.405</v>
      </c>
      <c r="F204" s="269"/>
      <c r="G204" s="270"/>
      <c r="H204" s="271"/>
      <c r="I204" s="265"/>
      <c r="J204" s="272"/>
      <c r="K204" s="265"/>
      <c r="M204" s="266" t="s">
        <v>308</v>
      </c>
      <c r="O204" s="255"/>
    </row>
    <row r="205" spans="1:15" ht="12.75">
      <c r="A205" s="264"/>
      <c r="B205" s="267"/>
      <c r="C205" s="341" t="s">
        <v>309</v>
      </c>
      <c r="D205" s="342"/>
      <c r="E205" s="268">
        <v>2.15</v>
      </c>
      <c r="F205" s="269"/>
      <c r="G205" s="270"/>
      <c r="H205" s="271"/>
      <c r="I205" s="265"/>
      <c r="J205" s="272"/>
      <c r="K205" s="265"/>
      <c r="M205" s="266" t="s">
        <v>309</v>
      </c>
      <c r="O205" s="255"/>
    </row>
    <row r="206" spans="1:15" ht="33.75">
      <c r="A206" s="264"/>
      <c r="B206" s="267"/>
      <c r="C206" s="341" t="s">
        <v>310</v>
      </c>
      <c r="D206" s="342"/>
      <c r="E206" s="268">
        <v>18.9</v>
      </c>
      <c r="F206" s="269"/>
      <c r="G206" s="270"/>
      <c r="H206" s="271"/>
      <c r="I206" s="265"/>
      <c r="J206" s="272"/>
      <c r="K206" s="265"/>
      <c r="M206" s="266" t="s">
        <v>310</v>
      </c>
      <c r="O206" s="255"/>
    </row>
    <row r="207" spans="1:15" ht="22.5">
      <c r="A207" s="264"/>
      <c r="B207" s="267"/>
      <c r="C207" s="341" t="s">
        <v>311</v>
      </c>
      <c r="D207" s="342"/>
      <c r="E207" s="268">
        <v>8.595</v>
      </c>
      <c r="F207" s="269"/>
      <c r="G207" s="270"/>
      <c r="H207" s="271"/>
      <c r="I207" s="265"/>
      <c r="J207" s="272"/>
      <c r="K207" s="265"/>
      <c r="M207" s="266" t="s">
        <v>311</v>
      </c>
      <c r="O207" s="255"/>
    </row>
    <row r="208" spans="1:15" ht="22.5">
      <c r="A208" s="264"/>
      <c r="B208" s="267"/>
      <c r="C208" s="341" t="s">
        <v>312</v>
      </c>
      <c r="D208" s="342"/>
      <c r="E208" s="268">
        <v>4.875</v>
      </c>
      <c r="F208" s="269"/>
      <c r="G208" s="270"/>
      <c r="H208" s="271"/>
      <c r="I208" s="265"/>
      <c r="J208" s="272"/>
      <c r="K208" s="265"/>
      <c r="M208" s="266" t="s">
        <v>312</v>
      </c>
      <c r="O208" s="255"/>
    </row>
    <row r="209" spans="1:15" ht="22.5">
      <c r="A209" s="264"/>
      <c r="B209" s="267"/>
      <c r="C209" s="341" t="s">
        <v>313</v>
      </c>
      <c r="D209" s="342"/>
      <c r="E209" s="268">
        <v>2.15</v>
      </c>
      <c r="F209" s="269"/>
      <c r="G209" s="270"/>
      <c r="H209" s="271"/>
      <c r="I209" s="265"/>
      <c r="J209" s="272"/>
      <c r="K209" s="265"/>
      <c r="M209" s="266" t="s">
        <v>313</v>
      </c>
      <c r="O209" s="255"/>
    </row>
    <row r="210" spans="1:15" ht="22.5">
      <c r="A210" s="264"/>
      <c r="B210" s="267"/>
      <c r="C210" s="341" t="s">
        <v>314</v>
      </c>
      <c r="D210" s="342"/>
      <c r="E210" s="268">
        <v>8.745</v>
      </c>
      <c r="F210" s="269"/>
      <c r="G210" s="270"/>
      <c r="H210" s="271"/>
      <c r="I210" s="265"/>
      <c r="J210" s="272"/>
      <c r="K210" s="265"/>
      <c r="M210" s="266" t="s">
        <v>314</v>
      </c>
      <c r="O210" s="255"/>
    </row>
    <row r="211" spans="1:15" ht="22.5">
      <c r="A211" s="264"/>
      <c r="B211" s="267"/>
      <c r="C211" s="341" t="s">
        <v>315</v>
      </c>
      <c r="D211" s="342"/>
      <c r="E211" s="268">
        <v>2.15</v>
      </c>
      <c r="F211" s="269"/>
      <c r="G211" s="270"/>
      <c r="H211" s="271"/>
      <c r="I211" s="265"/>
      <c r="J211" s="272"/>
      <c r="K211" s="265"/>
      <c r="M211" s="266" t="s">
        <v>315</v>
      </c>
      <c r="O211" s="255"/>
    </row>
    <row r="212" spans="1:15" ht="22.5">
      <c r="A212" s="264"/>
      <c r="B212" s="267"/>
      <c r="C212" s="341" t="s">
        <v>312</v>
      </c>
      <c r="D212" s="342"/>
      <c r="E212" s="268">
        <v>4.875</v>
      </c>
      <c r="F212" s="269"/>
      <c r="G212" s="270"/>
      <c r="H212" s="271"/>
      <c r="I212" s="265"/>
      <c r="J212" s="272"/>
      <c r="K212" s="265"/>
      <c r="M212" s="266" t="s">
        <v>312</v>
      </c>
      <c r="O212" s="255"/>
    </row>
    <row r="213" spans="1:15" ht="22.5">
      <c r="A213" s="264"/>
      <c r="B213" s="267"/>
      <c r="C213" s="341" t="s">
        <v>316</v>
      </c>
      <c r="D213" s="342"/>
      <c r="E213" s="268">
        <v>8.595</v>
      </c>
      <c r="F213" s="269"/>
      <c r="G213" s="270"/>
      <c r="H213" s="271"/>
      <c r="I213" s="265"/>
      <c r="J213" s="272"/>
      <c r="K213" s="265"/>
      <c r="M213" s="266" t="s">
        <v>316</v>
      </c>
      <c r="O213" s="255"/>
    </row>
    <row r="214" spans="1:15" ht="33.75">
      <c r="A214" s="264"/>
      <c r="B214" s="267"/>
      <c r="C214" s="341" t="s">
        <v>317</v>
      </c>
      <c r="D214" s="342"/>
      <c r="E214" s="268">
        <v>19.53</v>
      </c>
      <c r="F214" s="269"/>
      <c r="G214" s="270"/>
      <c r="H214" s="271"/>
      <c r="I214" s="265"/>
      <c r="J214" s="272"/>
      <c r="K214" s="265"/>
      <c r="M214" s="266" t="s">
        <v>317</v>
      </c>
      <c r="O214" s="255"/>
    </row>
    <row r="215" spans="1:15" ht="22.5">
      <c r="A215" s="264"/>
      <c r="B215" s="267"/>
      <c r="C215" s="341" t="s">
        <v>318</v>
      </c>
      <c r="D215" s="342"/>
      <c r="E215" s="268">
        <v>9.6225</v>
      </c>
      <c r="F215" s="269"/>
      <c r="G215" s="270"/>
      <c r="H215" s="271"/>
      <c r="I215" s="265"/>
      <c r="J215" s="272"/>
      <c r="K215" s="265"/>
      <c r="M215" s="266" t="s">
        <v>318</v>
      </c>
      <c r="O215" s="255"/>
    </row>
    <row r="216" spans="1:15" ht="12.75">
      <c r="A216" s="264"/>
      <c r="B216" s="267"/>
      <c r="C216" s="341" t="s">
        <v>319</v>
      </c>
      <c r="D216" s="342"/>
      <c r="E216" s="268">
        <v>15.6</v>
      </c>
      <c r="F216" s="269"/>
      <c r="G216" s="270"/>
      <c r="H216" s="271"/>
      <c r="I216" s="265"/>
      <c r="J216" s="272"/>
      <c r="K216" s="265"/>
      <c r="M216" s="266" t="s">
        <v>319</v>
      </c>
      <c r="O216" s="255"/>
    </row>
    <row r="217" spans="1:15" ht="22.5">
      <c r="A217" s="264"/>
      <c r="B217" s="267"/>
      <c r="C217" s="341" t="s">
        <v>320</v>
      </c>
      <c r="D217" s="342"/>
      <c r="E217" s="268">
        <v>83.725</v>
      </c>
      <c r="F217" s="269"/>
      <c r="G217" s="270"/>
      <c r="H217" s="271"/>
      <c r="I217" s="265"/>
      <c r="J217" s="272"/>
      <c r="K217" s="265"/>
      <c r="M217" s="266" t="s">
        <v>320</v>
      </c>
      <c r="O217" s="255"/>
    </row>
    <row r="218" spans="1:15" ht="12.75">
      <c r="A218" s="264"/>
      <c r="B218" s="267"/>
      <c r="C218" s="341" t="s">
        <v>321</v>
      </c>
      <c r="D218" s="342"/>
      <c r="E218" s="268">
        <v>2</v>
      </c>
      <c r="F218" s="269"/>
      <c r="G218" s="270"/>
      <c r="H218" s="271"/>
      <c r="I218" s="265"/>
      <c r="J218" s="272"/>
      <c r="K218" s="265"/>
      <c r="M218" s="266" t="s">
        <v>321</v>
      </c>
      <c r="O218" s="255"/>
    </row>
    <row r="219" spans="1:15" ht="22.5">
      <c r="A219" s="264"/>
      <c r="B219" s="267"/>
      <c r="C219" s="341" t="s">
        <v>302</v>
      </c>
      <c r="D219" s="342"/>
      <c r="E219" s="268">
        <v>0</v>
      </c>
      <c r="F219" s="269"/>
      <c r="G219" s="270"/>
      <c r="H219" s="271"/>
      <c r="I219" s="265"/>
      <c r="J219" s="272"/>
      <c r="K219" s="265"/>
      <c r="M219" s="266" t="s">
        <v>302</v>
      </c>
      <c r="O219" s="255"/>
    </row>
    <row r="220" spans="1:15" ht="22.5">
      <c r="A220" s="264"/>
      <c r="B220" s="267"/>
      <c r="C220" s="341" t="s">
        <v>137</v>
      </c>
      <c r="D220" s="342"/>
      <c r="E220" s="268">
        <v>0</v>
      </c>
      <c r="F220" s="269"/>
      <c r="G220" s="270"/>
      <c r="H220" s="271"/>
      <c r="I220" s="265"/>
      <c r="J220" s="272"/>
      <c r="K220" s="265"/>
      <c r="M220" s="266" t="s">
        <v>137</v>
      </c>
      <c r="O220" s="255"/>
    </row>
    <row r="221" spans="1:80" ht="22.5">
      <c r="A221" s="293">
        <v>20</v>
      </c>
      <c r="B221" s="294" t="s">
        <v>322</v>
      </c>
      <c r="C221" s="295" t="s">
        <v>323</v>
      </c>
      <c r="D221" s="296" t="s">
        <v>123</v>
      </c>
      <c r="E221" s="297">
        <v>102.5</v>
      </c>
      <c r="F221" s="297"/>
      <c r="G221" s="298">
        <f>E221*F221</f>
        <v>0</v>
      </c>
      <c r="H221" s="262">
        <v>0.04757</v>
      </c>
      <c r="I221" s="263">
        <f>E221*H221</f>
        <v>4.8759250000000005</v>
      </c>
      <c r="J221" s="262">
        <v>0</v>
      </c>
      <c r="K221" s="263">
        <f>E221*J221</f>
        <v>0</v>
      </c>
      <c r="O221" s="255">
        <v>2</v>
      </c>
      <c r="AA221" s="228">
        <v>1</v>
      </c>
      <c r="AB221" s="228">
        <v>1</v>
      </c>
      <c r="AC221" s="228">
        <v>1</v>
      </c>
      <c r="AZ221" s="228">
        <v>1</v>
      </c>
      <c r="BA221" s="228">
        <f>IF(AZ221=1,G221,0)</f>
        <v>0</v>
      </c>
      <c r="BB221" s="228">
        <f>IF(AZ221=2,G221,0)</f>
        <v>0</v>
      </c>
      <c r="BC221" s="228">
        <f>IF(AZ221=3,G221,0)</f>
        <v>0</v>
      </c>
      <c r="BD221" s="228">
        <f>IF(AZ221=4,G221,0)</f>
        <v>0</v>
      </c>
      <c r="BE221" s="228">
        <f>IF(AZ221=5,G221,0)</f>
        <v>0</v>
      </c>
      <c r="CA221" s="255">
        <v>1</v>
      </c>
      <c r="CB221" s="255">
        <v>1</v>
      </c>
    </row>
    <row r="222" spans="1:15" ht="12.75">
      <c r="A222" s="264"/>
      <c r="B222" s="267"/>
      <c r="C222" s="341" t="s">
        <v>324</v>
      </c>
      <c r="D222" s="342"/>
      <c r="E222" s="268">
        <v>9</v>
      </c>
      <c r="F222" s="269"/>
      <c r="G222" s="270"/>
      <c r="H222" s="271"/>
      <c r="I222" s="265"/>
      <c r="J222" s="272"/>
      <c r="K222" s="265"/>
      <c r="M222" s="266" t="s">
        <v>324</v>
      </c>
      <c r="O222" s="255"/>
    </row>
    <row r="223" spans="1:15" ht="12.75">
      <c r="A223" s="264"/>
      <c r="B223" s="267"/>
      <c r="C223" s="341" t="s">
        <v>325</v>
      </c>
      <c r="D223" s="342"/>
      <c r="E223" s="268">
        <v>63.25</v>
      </c>
      <c r="F223" s="269"/>
      <c r="G223" s="270"/>
      <c r="H223" s="271"/>
      <c r="I223" s="265"/>
      <c r="J223" s="272"/>
      <c r="K223" s="265"/>
      <c r="M223" s="266" t="s">
        <v>325</v>
      </c>
      <c r="O223" s="255"/>
    </row>
    <row r="224" spans="1:15" ht="12.75">
      <c r="A224" s="264"/>
      <c r="B224" s="267"/>
      <c r="C224" s="341" t="s">
        <v>326</v>
      </c>
      <c r="D224" s="342"/>
      <c r="E224" s="268">
        <v>30.25</v>
      </c>
      <c r="F224" s="269"/>
      <c r="G224" s="270"/>
      <c r="H224" s="271"/>
      <c r="I224" s="265"/>
      <c r="J224" s="272"/>
      <c r="K224" s="265"/>
      <c r="M224" s="266" t="s">
        <v>326</v>
      </c>
      <c r="O224" s="255"/>
    </row>
    <row r="225" spans="1:15" ht="22.5">
      <c r="A225" s="264"/>
      <c r="B225" s="267"/>
      <c r="C225" s="341" t="s">
        <v>302</v>
      </c>
      <c r="D225" s="342"/>
      <c r="E225" s="268">
        <v>0</v>
      </c>
      <c r="F225" s="269"/>
      <c r="G225" s="270"/>
      <c r="H225" s="271"/>
      <c r="I225" s="265"/>
      <c r="J225" s="272"/>
      <c r="K225" s="265"/>
      <c r="M225" s="266" t="s">
        <v>302</v>
      </c>
      <c r="O225" s="255"/>
    </row>
    <row r="226" spans="1:15" ht="22.5">
      <c r="A226" s="264"/>
      <c r="B226" s="267"/>
      <c r="C226" s="341" t="s">
        <v>137</v>
      </c>
      <c r="D226" s="342"/>
      <c r="E226" s="268">
        <v>0</v>
      </c>
      <c r="F226" s="269"/>
      <c r="G226" s="270"/>
      <c r="H226" s="271"/>
      <c r="I226" s="265"/>
      <c r="J226" s="272"/>
      <c r="K226" s="265"/>
      <c r="M226" s="266" t="s">
        <v>137</v>
      </c>
      <c r="O226" s="255"/>
    </row>
    <row r="227" spans="1:80" ht="12.75">
      <c r="A227" s="293">
        <v>21</v>
      </c>
      <c r="B227" s="294" t="s">
        <v>327</v>
      </c>
      <c r="C227" s="295" t="s">
        <v>328</v>
      </c>
      <c r="D227" s="296" t="s">
        <v>123</v>
      </c>
      <c r="E227" s="297">
        <v>12.694</v>
      </c>
      <c r="F227" s="297"/>
      <c r="G227" s="298">
        <f>E227*F227</f>
        <v>0</v>
      </c>
      <c r="H227" s="262">
        <v>0.00807</v>
      </c>
      <c r="I227" s="263">
        <f>E227*H227</f>
        <v>0.10244058000000002</v>
      </c>
      <c r="J227" s="262">
        <v>0</v>
      </c>
      <c r="K227" s="263">
        <f>E227*J227</f>
        <v>0</v>
      </c>
      <c r="O227" s="255">
        <v>2</v>
      </c>
      <c r="AA227" s="228">
        <v>1</v>
      </c>
      <c r="AB227" s="228">
        <v>1</v>
      </c>
      <c r="AC227" s="228">
        <v>1</v>
      </c>
      <c r="AZ227" s="228">
        <v>1</v>
      </c>
      <c r="BA227" s="228">
        <f>IF(AZ227=1,G227,0)</f>
        <v>0</v>
      </c>
      <c r="BB227" s="228">
        <f>IF(AZ227=2,G227,0)</f>
        <v>0</v>
      </c>
      <c r="BC227" s="228">
        <f>IF(AZ227=3,G227,0)</f>
        <v>0</v>
      </c>
      <c r="BD227" s="228">
        <f>IF(AZ227=4,G227,0)</f>
        <v>0</v>
      </c>
      <c r="BE227" s="228">
        <f>IF(AZ227=5,G227,0)</f>
        <v>0</v>
      </c>
      <c r="CA227" s="255">
        <v>1</v>
      </c>
      <c r="CB227" s="255">
        <v>1</v>
      </c>
    </row>
    <row r="228" spans="1:15" ht="12.75">
      <c r="A228" s="264"/>
      <c r="B228" s="267"/>
      <c r="C228" s="341" t="s">
        <v>329</v>
      </c>
      <c r="D228" s="342"/>
      <c r="E228" s="268">
        <v>3.798</v>
      </c>
      <c r="F228" s="269"/>
      <c r="G228" s="270"/>
      <c r="H228" s="271"/>
      <c r="I228" s="265"/>
      <c r="J228" s="272"/>
      <c r="K228" s="265"/>
      <c r="M228" s="266" t="s">
        <v>329</v>
      </c>
      <c r="O228" s="255"/>
    </row>
    <row r="229" spans="1:15" ht="12.75">
      <c r="A229" s="264"/>
      <c r="B229" s="267"/>
      <c r="C229" s="341" t="s">
        <v>330</v>
      </c>
      <c r="D229" s="342"/>
      <c r="E229" s="268">
        <v>1.38</v>
      </c>
      <c r="F229" s="269"/>
      <c r="G229" s="270"/>
      <c r="H229" s="271"/>
      <c r="I229" s="265"/>
      <c r="J229" s="272"/>
      <c r="K229" s="265"/>
      <c r="M229" s="266" t="s">
        <v>330</v>
      </c>
      <c r="O229" s="255"/>
    </row>
    <row r="230" spans="1:15" ht="12.75">
      <c r="A230" s="264"/>
      <c r="B230" s="267"/>
      <c r="C230" s="341" t="s">
        <v>331</v>
      </c>
      <c r="D230" s="342"/>
      <c r="E230" s="268">
        <v>4.916</v>
      </c>
      <c r="F230" s="269"/>
      <c r="G230" s="270"/>
      <c r="H230" s="271"/>
      <c r="I230" s="265"/>
      <c r="J230" s="272"/>
      <c r="K230" s="265"/>
      <c r="M230" s="266" t="s">
        <v>331</v>
      </c>
      <c r="O230" s="255"/>
    </row>
    <row r="231" spans="1:15" ht="12.75">
      <c r="A231" s="264"/>
      <c r="B231" s="267"/>
      <c r="C231" s="341" t="s">
        <v>332</v>
      </c>
      <c r="D231" s="342"/>
      <c r="E231" s="268">
        <v>2.6</v>
      </c>
      <c r="F231" s="269"/>
      <c r="G231" s="270"/>
      <c r="H231" s="271"/>
      <c r="I231" s="265"/>
      <c r="J231" s="272"/>
      <c r="K231" s="265"/>
      <c r="M231" s="266" t="s">
        <v>332</v>
      </c>
      <c r="O231" s="255"/>
    </row>
    <row r="232" spans="1:15" ht="22.5">
      <c r="A232" s="264"/>
      <c r="B232" s="267"/>
      <c r="C232" s="341" t="s">
        <v>333</v>
      </c>
      <c r="D232" s="342"/>
      <c r="E232" s="268">
        <v>0</v>
      </c>
      <c r="F232" s="269"/>
      <c r="G232" s="270"/>
      <c r="H232" s="271"/>
      <c r="I232" s="265"/>
      <c r="J232" s="272"/>
      <c r="K232" s="265"/>
      <c r="M232" s="266" t="s">
        <v>333</v>
      </c>
      <c r="O232" s="255"/>
    </row>
    <row r="233" spans="1:15" ht="22.5">
      <c r="A233" s="264"/>
      <c r="B233" s="267"/>
      <c r="C233" s="341" t="s">
        <v>334</v>
      </c>
      <c r="D233" s="342"/>
      <c r="E233" s="268">
        <v>0</v>
      </c>
      <c r="F233" s="269"/>
      <c r="G233" s="270"/>
      <c r="H233" s="271"/>
      <c r="I233" s="265"/>
      <c r="J233" s="272"/>
      <c r="K233" s="265"/>
      <c r="M233" s="266" t="s">
        <v>334</v>
      </c>
      <c r="O233" s="255"/>
    </row>
    <row r="234" spans="1:15" ht="22.5">
      <c r="A234" s="264"/>
      <c r="B234" s="267"/>
      <c r="C234" s="341" t="s">
        <v>302</v>
      </c>
      <c r="D234" s="342"/>
      <c r="E234" s="268">
        <v>0</v>
      </c>
      <c r="F234" s="269"/>
      <c r="G234" s="270"/>
      <c r="H234" s="271"/>
      <c r="I234" s="265"/>
      <c r="J234" s="272"/>
      <c r="K234" s="265"/>
      <c r="M234" s="266" t="s">
        <v>302</v>
      </c>
      <c r="O234" s="255"/>
    </row>
    <row r="235" spans="1:80" ht="12.75">
      <c r="A235" s="293">
        <v>22</v>
      </c>
      <c r="B235" s="294" t="s">
        <v>335</v>
      </c>
      <c r="C235" s="295" t="s">
        <v>336</v>
      </c>
      <c r="D235" s="296" t="s">
        <v>123</v>
      </c>
      <c r="E235" s="297">
        <v>70.9836</v>
      </c>
      <c r="F235" s="297"/>
      <c r="G235" s="298">
        <f>E235*F235</f>
        <v>0</v>
      </c>
      <c r="H235" s="262">
        <v>0.00925</v>
      </c>
      <c r="I235" s="263">
        <f>E235*H235</f>
        <v>0.6565983</v>
      </c>
      <c r="J235" s="262">
        <v>0</v>
      </c>
      <c r="K235" s="263">
        <f>E235*J235</f>
        <v>0</v>
      </c>
      <c r="O235" s="255">
        <v>2</v>
      </c>
      <c r="AA235" s="228">
        <v>1</v>
      </c>
      <c r="AB235" s="228">
        <v>1</v>
      </c>
      <c r="AC235" s="228">
        <v>1</v>
      </c>
      <c r="AZ235" s="228">
        <v>1</v>
      </c>
      <c r="BA235" s="228">
        <f>IF(AZ235=1,G235,0)</f>
        <v>0</v>
      </c>
      <c r="BB235" s="228">
        <f>IF(AZ235=2,G235,0)</f>
        <v>0</v>
      </c>
      <c r="BC235" s="228">
        <f>IF(AZ235=3,G235,0)</f>
        <v>0</v>
      </c>
      <c r="BD235" s="228">
        <f>IF(AZ235=4,G235,0)</f>
        <v>0</v>
      </c>
      <c r="BE235" s="228">
        <f>IF(AZ235=5,G235,0)</f>
        <v>0</v>
      </c>
      <c r="CA235" s="255">
        <v>1</v>
      </c>
      <c r="CB235" s="255">
        <v>1</v>
      </c>
    </row>
    <row r="236" spans="1:15" ht="12.75">
      <c r="A236" s="264"/>
      <c r="B236" s="267"/>
      <c r="C236" s="341" t="s">
        <v>337</v>
      </c>
      <c r="D236" s="342"/>
      <c r="E236" s="268">
        <v>4.536</v>
      </c>
      <c r="F236" s="269"/>
      <c r="G236" s="270"/>
      <c r="H236" s="271"/>
      <c r="I236" s="265"/>
      <c r="J236" s="272"/>
      <c r="K236" s="265"/>
      <c r="M236" s="266" t="s">
        <v>337</v>
      </c>
      <c r="O236" s="255"/>
    </row>
    <row r="237" spans="1:15" ht="12.75">
      <c r="A237" s="264"/>
      <c r="B237" s="267"/>
      <c r="C237" s="341" t="s">
        <v>338</v>
      </c>
      <c r="D237" s="342"/>
      <c r="E237" s="268">
        <v>2.268</v>
      </c>
      <c r="F237" s="269"/>
      <c r="G237" s="270"/>
      <c r="H237" s="271"/>
      <c r="I237" s="265"/>
      <c r="J237" s="272"/>
      <c r="K237" s="265"/>
      <c r="M237" s="266" t="s">
        <v>338</v>
      </c>
      <c r="O237" s="255"/>
    </row>
    <row r="238" spans="1:15" ht="12.75">
      <c r="A238" s="264"/>
      <c r="B238" s="267"/>
      <c r="C238" s="341" t="s">
        <v>339</v>
      </c>
      <c r="D238" s="342"/>
      <c r="E238" s="268">
        <v>1.8144</v>
      </c>
      <c r="F238" s="269"/>
      <c r="G238" s="270"/>
      <c r="H238" s="271"/>
      <c r="I238" s="265"/>
      <c r="J238" s="272"/>
      <c r="K238" s="265"/>
      <c r="M238" s="266" t="s">
        <v>339</v>
      </c>
      <c r="O238" s="255"/>
    </row>
    <row r="239" spans="1:15" ht="12.75">
      <c r="A239" s="264"/>
      <c r="B239" s="267"/>
      <c r="C239" s="341" t="s">
        <v>340</v>
      </c>
      <c r="D239" s="342"/>
      <c r="E239" s="268">
        <v>1.8144</v>
      </c>
      <c r="F239" s="269"/>
      <c r="G239" s="270"/>
      <c r="H239" s="271"/>
      <c r="I239" s="265"/>
      <c r="J239" s="272"/>
      <c r="K239" s="265"/>
      <c r="M239" s="266" t="s">
        <v>340</v>
      </c>
      <c r="O239" s="255"/>
    </row>
    <row r="240" spans="1:15" ht="12.75">
      <c r="A240" s="264"/>
      <c r="B240" s="267"/>
      <c r="C240" s="341" t="s">
        <v>340</v>
      </c>
      <c r="D240" s="342"/>
      <c r="E240" s="268">
        <v>1.8144</v>
      </c>
      <c r="F240" s="269"/>
      <c r="G240" s="270"/>
      <c r="H240" s="271"/>
      <c r="I240" s="265"/>
      <c r="J240" s="272"/>
      <c r="K240" s="265"/>
      <c r="M240" s="266" t="s">
        <v>340</v>
      </c>
      <c r="O240" s="255"/>
    </row>
    <row r="241" spans="1:15" ht="22.5">
      <c r="A241" s="264"/>
      <c r="B241" s="267"/>
      <c r="C241" s="341" t="s">
        <v>341</v>
      </c>
      <c r="D241" s="342"/>
      <c r="E241" s="268">
        <v>0.2862</v>
      </c>
      <c r="F241" s="269"/>
      <c r="G241" s="270"/>
      <c r="H241" s="271"/>
      <c r="I241" s="265"/>
      <c r="J241" s="272"/>
      <c r="K241" s="265"/>
      <c r="M241" s="266" t="s">
        <v>341</v>
      </c>
      <c r="O241" s="255"/>
    </row>
    <row r="242" spans="1:15" ht="12.75">
      <c r="A242" s="264"/>
      <c r="B242" s="267"/>
      <c r="C242" s="341" t="s">
        <v>342</v>
      </c>
      <c r="D242" s="342"/>
      <c r="E242" s="268">
        <v>0.216</v>
      </c>
      <c r="F242" s="269"/>
      <c r="G242" s="270"/>
      <c r="H242" s="271"/>
      <c r="I242" s="265"/>
      <c r="J242" s="272"/>
      <c r="K242" s="265"/>
      <c r="M242" s="266" t="s">
        <v>342</v>
      </c>
      <c r="O242" s="255"/>
    </row>
    <row r="243" spans="1:15" ht="12.75">
      <c r="A243" s="264"/>
      <c r="B243" s="267"/>
      <c r="C243" s="341" t="s">
        <v>343</v>
      </c>
      <c r="D243" s="342"/>
      <c r="E243" s="268">
        <v>0.2916</v>
      </c>
      <c r="F243" s="269"/>
      <c r="G243" s="270"/>
      <c r="H243" s="271"/>
      <c r="I243" s="265"/>
      <c r="J243" s="272"/>
      <c r="K243" s="265"/>
      <c r="M243" s="266" t="s">
        <v>343</v>
      </c>
      <c r="O243" s="255"/>
    </row>
    <row r="244" spans="1:15" ht="12.75">
      <c r="A244" s="264"/>
      <c r="B244" s="267"/>
      <c r="C244" s="341" t="s">
        <v>344</v>
      </c>
      <c r="D244" s="342"/>
      <c r="E244" s="268">
        <v>0.2862</v>
      </c>
      <c r="F244" s="269"/>
      <c r="G244" s="270"/>
      <c r="H244" s="271"/>
      <c r="I244" s="265"/>
      <c r="J244" s="272"/>
      <c r="K244" s="265"/>
      <c r="M244" s="266" t="s">
        <v>344</v>
      </c>
      <c r="O244" s="255"/>
    </row>
    <row r="245" spans="1:15" ht="12.75">
      <c r="A245" s="264"/>
      <c r="B245" s="267"/>
      <c r="C245" s="341" t="s">
        <v>345</v>
      </c>
      <c r="D245" s="342"/>
      <c r="E245" s="268">
        <v>0.2376</v>
      </c>
      <c r="F245" s="269"/>
      <c r="G245" s="270"/>
      <c r="H245" s="271"/>
      <c r="I245" s="265"/>
      <c r="J245" s="272"/>
      <c r="K245" s="265"/>
      <c r="M245" s="266" t="s">
        <v>345</v>
      </c>
      <c r="O245" s="255"/>
    </row>
    <row r="246" spans="1:15" ht="12.75">
      <c r="A246" s="264"/>
      <c r="B246" s="267"/>
      <c r="C246" s="341" t="s">
        <v>346</v>
      </c>
      <c r="D246" s="342"/>
      <c r="E246" s="268">
        <v>2.0412</v>
      </c>
      <c r="F246" s="269"/>
      <c r="G246" s="270"/>
      <c r="H246" s="271"/>
      <c r="I246" s="265"/>
      <c r="J246" s="272"/>
      <c r="K246" s="265"/>
      <c r="M246" s="266" t="s">
        <v>346</v>
      </c>
      <c r="O246" s="255"/>
    </row>
    <row r="247" spans="1:15" ht="22.5">
      <c r="A247" s="264"/>
      <c r="B247" s="267"/>
      <c r="C247" s="341" t="s">
        <v>347</v>
      </c>
      <c r="D247" s="342"/>
      <c r="E247" s="268">
        <v>4.374</v>
      </c>
      <c r="F247" s="269"/>
      <c r="G247" s="270"/>
      <c r="H247" s="271"/>
      <c r="I247" s="265"/>
      <c r="J247" s="272"/>
      <c r="K247" s="265"/>
      <c r="M247" s="266" t="s">
        <v>347</v>
      </c>
      <c r="O247" s="255"/>
    </row>
    <row r="248" spans="1:15" ht="12.75">
      <c r="A248" s="264"/>
      <c r="B248" s="267"/>
      <c r="C248" s="341" t="s">
        <v>348</v>
      </c>
      <c r="D248" s="342"/>
      <c r="E248" s="268">
        <v>0.6156</v>
      </c>
      <c r="F248" s="269"/>
      <c r="G248" s="270"/>
      <c r="H248" s="271"/>
      <c r="I248" s="265"/>
      <c r="J248" s="272"/>
      <c r="K248" s="265"/>
      <c r="M248" s="266" t="s">
        <v>348</v>
      </c>
      <c r="O248" s="255"/>
    </row>
    <row r="249" spans="1:15" ht="22.5">
      <c r="A249" s="264"/>
      <c r="B249" s="267"/>
      <c r="C249" s="341" t="s">
        <v>349</v>
      </c>
      <c r="D249" s="342"/>
      <c r="E249" s="268">
        <v>1.215</v>
      </c>
      <c r="F249" s="269"/>
      <c r="G249" s="270"/>
      <c r="H249" s="271"/>
      <c r="I249" s="265"/>
      <c r="J249" s="272"/>
      <c r="K249" s="265"/>
      <c r="M249" s="266" t="s">
        <v>349</v>
      </c>
      <c r="O249" s="255"/>
    </row>
    <row r="250" spans="1:15" ht="12.75">
      <c r="A250" s="264"/>
      <c r="B250" s="267"/>
      <c r="C250" s="341" t="s">
        <v>350</v>
      </c>
      <c r="D250" s="342"/>
      <c r="E250" s="268">
        <v>0.5508</v>
      </c>
      <c r="F250" s="269"/>
      <c r="G250" s="270"/>
      <c r="H250" s="271"/>
      <c r="I250" s="265"/>
      <c r="J250" s="272"/>
      <c r="K250" s="265"/>
      <c r="M250" s="266" t="s">
        <v>350</v>
      </c>
      <c r="O250" s="255"/>
    </row>
    <row r="251" spans="1:15" ht="22.5">
      <c r="A251" s="264"/>
      <c r="B251" s="267"/>
      <c r="C251" s="341" t="s">
        <v>351</v>
      </c>
      <c r="D251" s="342"/>
      <c r="E251" s="268">
        <v>1.2636</v>
      </c>
      <c r="F251" s="269"/>
      <c r="G251" s="270"/>
      <c r="H251" s="271"/>
      <c r="I251" s="265"/>
      <c r="J251" s="272"/>
      <c r="K251" s="265"/>
      <c r="M251" s="266" t="s">
        <v>351</v>
      </c>
      <c r="O251" s="255"/>
    </row>
    <row r="252" spans="1:15" ht="33.75">
      <c r="A252" s="264"/>
      <c r="B252" s="267"/>
      <c r="C252" s="341" t="s">
        <v>352</v>
      </c>
      <c r="D252" s="342"/>
      <c r="E252" s="268">
        <v>0.8748</v>
      </c>
      <c r="F252" s="269"/>
      <c r="G252" s="270"/>
      <c r="H252" s="271"/>
      <c r="I252" s="265"/>
      <c r="J252" s="272"/>
      <c r="K252" s="265"/>
      <c r="M252" s="266" t="s">
        <v>352</v>
      </c>
      <c r="O252" s="255"/>
    </row>
    <row r="253" spans="1:15" ht="22.5">
      <c r="A253" s="264"/>
      <c r="B253" s="267"/>
      <c r="C253" s="341" t="s">
        <v>353</v>
      </c>
      <c r="D253" s="342"/>
      <c r="E253" s="268">
        <v>0.6912</v>
      </c>
      <c r="F253" s="269"/>
      <c r="G253" s="270"/>
      <c r="H253" s="271"/>
      <c r="I253" s="265"/>
      <c r="J253" s="272"/>
      <c r="K253" s="265"/>
      <c r="M253" s="266" t="s">
        <v>353</v>
      </c>
      <c r="O253" s="255"/>
    </row>
    <row r="254" spans="1:15" ht="12.75">
      <c r="A254" s="264"/>
      <c r="B254" s="267"/>
      <c r="C254" s="341" t="s">
        <v>354</v>
      </c>
      <c r="D254" s="342"/>
      <c r="E254" s="268">
        <v>0.6912</v>
      </c>
      <c r="F254" s="269"/>
      <c r="G254" s="270"/>
      <c r="H254" s="271"/>
      <c r="I254" s="265"/>
      <c r="J254" s="272"/>
      <c r="K254" s="265"/>
      <c r="M254" s="266" t="s">
        <v>354</v>
      </c>
      <c r="O254" s="255"/>
    </row>
    <row r="255" spans="1:15" ht="33.75">
      <c r="A255" s="264"/>
      <c r="B255" s="267"/>
      <c r="C255" s="341" t="s">
        <v>355</v>
      </c>
      <c r="D255" s="342"/>
      <c r="E255" s="268">
        <v>0.8748</v>
      </c>
      <c r="F255" s="269"/>
      <c r="G255" s="270"/>
      <c r="H255" s="271"/>
      <c r="I255" s="265"/>
      <c r="J255" s="272"/>
      <c r="K255" s="265"/>
      <c r="M255" s="266" t="s">
        <v>355</v>
      </c>
      <c r="O255" s="255"/>
    </row>
    <row r="256" spans="1:15" ht="22.5">
      <c r="A256" s="264"/>
      <c r="B256" s="267"/>
      <c r="C256" s="341" t="s">
        <v>351</v>
      </c>
      <c r="D256" s="342"/>
      <c r="E256" s="268">
        <v>1.2636</v>
      </c>
      <c r="F256" s="269"/>
      <c r="G256" s="270"/>
      <c r="H256" s="271"/>
      <c r="I256" s="265"/>
      <c r="J256" s="272"/>
      <c r="K256" s="265"/>
      <c r="M256" s="266" t="s">
        <v>351</v>
      </c>
      <c r="O256" s="255"/>
    </row>
    <row r="257" spans="1:15" ht="22.5">
      <c r="A257" s="264"/>
      <c r="B257" s="267"/>
      <c r="C257" s="341" t="s">
        <v>356</v>
      </c>
      <c r="D257" s="342"/>
      <c r="E257" s="268">
        <v>1.215</v>
      </c>
      <c r="F257" s="269"/>
      <c r="G257" s="270"/>
      <c r="H257" s="271"/>
      <c r="I257" s="265"/>
      <c r="J257" s="272"/>
      <c r="K257" s="265"/>
      <c r="M257" s="266" t="s">
        <v>356</v>
      </c>
      <c r="O257" s="255"/>
    </row>
    <row r="258" spans="1:15" ht="12.75">
      <c r="A258" s="264"/>
      <c r="B258" s="267"/>
      <c r="C258" s="341" t="s">
        <v>350</v>
      </c>
      <c r="D258" s="342"/>
      <c r="E258" s="268">
        <v>0.5508</v>
      </c>
      <c r="F258" s="269"/>
      <c r="G258" s="270"/>
      <c r="H258" s="271"/>
      <c r="I258" s="265"/>
      <c r="J258" s="272"/>
      <c r="K258" s="265"/>
      <c r="M258" s="266" t="s">
        <v>350</v>
      </c>
      <c r="O258" s="255"/>
    </row>
    <row r="259" spans="1:15" ht="22.5">
      <c r="A259" s="264"/>
      <c r="B259" s="267"/>
      <c r="C259" s="341" t="s">
        <v>347</v>
      </c>
      <c r="D259" s="342"/>
      <c r="E259" s="268">
        <v>4.374</v>
      </c>
      <c r="F259" s="269"/>
      <c r="G259" s="270"/>
      <c r="H259" s="271"/>
      <c r="I259" s="265"/>
      <c r="J259" s="272"/>
      <c r="K259" s="265"/>
      <c r="M259" s="266" t="s">
        <v>347</v>
      </c>
      <c r="O259" s="255"/>
    </row>
    <row r="260" spans="1:15" ht="12.75">
      <c r="A260" s="264"/>
      <c r="B260" s="267"/>
      <c r="C260" s="341" t="s">
        <v>348</v>
      </c>
      <c r="D260" s="342"/>
      <c r="E260" s="268">
        <v>0.6156</v>
      </c>
      <c r="F260" s="269"/>
      <c r="G260" s="270"/>
      <c r="H260" s="271"/>
      <c r="I260" s="265"/>
      <c r="J260" s="272"/>
      <c r="K260" s="265"/>
      <c r="M260" s="266" t="s">
        <v>348</v>
      </c>
      <c r="O260" s="255"/>
    </row>
    <row r="261" spans="1:15" ht="22.5">
      <c r="A261" s="264"/>
      <c r="B261" s="267"/>
      <c r="C261" s="341" t="s">
        <v>357</v>
      </c>
      <c r="D261" s="342"/>
      <c r="E261" s="268">
        <v>2.0412</v>
      </c>
      <c r="F261" s="269"/>
      <c r="G261" s="270"/>
      <c r="H261" s="271"/>
      <c r="I261" s="265"/>
      <c r="J261" s="272"/>
      <c r="K261" s="265"/>
      <c r="M261" s="266" t="s">
        <v>357</v>
      </c>
      <c r="O261" s="255"/>
    </row>
    <row r="262" spans="1:15" ht="12.75">
      <c r="A262" s="264"/>
      <c r="B262" s="267"/>
      <c r="C262" s="341" t="s">
        <v>343</v>
      </c>
      <c r="D262" s="342"/>
      <c r="E262" s="268">
        <v>0.2916</v>
      </c>
      <c r="F262" s="269"/>
      <c r="G262" s="270"/>
      <c r="H262" s="271"/>
      <c r="I262" s="265"/>
      <c r="J262" s="272"/>
      <c r="K262" s="265"/>
      <c r="M262" s="266" t="s">
        <v>343</v>
      </c>
      <c r="O262" s="255"/>
    </row>
    <row r="263" spans="1:15" ht="22.5">
      <c r="A263" s="264"/>
      <c r="B263" s="267"/>
      <c r="C263" s="341" t="s">
        <v>358</v>
      </c>
      <c r="D263" s="342"/>
      <c r="E263" s="268">
        <v>0.594</v>
      </c>
      <c r="F263" s="269"/>
      <c r="G263" s="270"/>
      <c r="H263" s="271"/>
      <c r="I263" s="265"/>
      <c r="J263" s="272"/>
      <c r="K263" s="265"/>
      <c r="M263" s="266" t="s">
        <v>358</v>
      </c>
      <c r="O263" s="255"/>
    </row>
    <row r="264" spans="1:15" ht="12.75">
      <c r="A264" s="264"/>
      <c r="B264" s="267"/>
      <c r="C264" s="341" t="s">
        <v>359</v>
      </c>
      <c r="D264" s="342"/>
      <c r="E264" s="268">
        <v>0.66</v>
      </c>
      <c r="F264" s="269"/>
      <c r="G264" s="270"/>
      <c r="H264" s="271"/>
      <c r="I264" s="265"/>
      <c r="J264" s="272"/>
      <c r="K264" s="265"/>
      <c r="M264" s="266" t="s">
        <v>359</v>
      </c>
      <c r="O264" s="255"/>
    </row>
    <row r="265" spans="1:15" ht="22.5">
      <c r="A265" s="264"/>
      <c r="B265" s="267"/>
      <c r="C265" s="341" t="s">
        <v>360</v>
      </c>
      <c r="D265" s="342"/>
      <c r="E265" s="268">
        <v>0.198</v>
      </c>
      <c r="F265" s="269"/>
      <c r="G265" s="270"/>
      <c r="H265" s="271"/>
      <c r="I265" s="265"/>
      <c r="J265" s="272"/>
      <c r="K265" s="265"/>
      <c r="M265" s="266" t="s">
        <v>360</v>
      </c>
      <c r="O265" s="255"/>
    </row>
    <row r="266" spans="1:15" ht="12.75">
      <c r="A266" s="264"/>
      <c r="B266" s="267"/>
      <c r="C266" s="341" t="s">
        <v>361</v>
      </c>
      <c r="D266" s="342"/>
      <c r="E266" s="268">
        <v>2.772</v>
      </c>
      <c r="F266" s="269"/>
      <c r="G266" s="270"/>
      <c r="H266" s="271"/>
      <c r="I266" s="265"/>
      <c r="J266" s="272"/>
      <c r="K266" s="265"/>
      <c r="M266" s="266" t="s">
        <v>361</v>
      </c>
      <c r="O266" s="255"/>
    </row>
    <row r="267" spans="1:15" ht="12.75">
      <c r="A267" s="264"/>
      <c r="B267" s="267"/>
      <c r="C267" s="341" t="s">
        <v>362</v>
      </c>
      <c r="D267" s="342"/>
      <c r="E267" s="268">
        <v>1.32</v>
      </c>
      <c r="F267" s="269"/>
      <c r="G267" s="270"/>
      <c r="H267" s="271"/>
      <c r="I267" s="265"/>
      <c r="J267" s="272"/>
      <c r="K267" s="265"/>
      <c r="M267" s="266" t="s">
        <v>362</v>
      </c>
      <c r="O267" s="255"/>
    </row>
    <row r="268" spans="1:15" ht="22.5">
      <c r="A268" s="264"/>
      <c r="B268" s="267"/>
      <c r="C268" s="341" t="s">
        <v>363</v>
      </c>
      <c r="D268" s="342"/>
      <c r="E268" s="268">
        <v>0.33</v>
      </c>
      <c r="F268" s="269"/>
      <c r="G268" s="270"/>
      <c r="H268" s="271"/>
      <c r="I268" s="265"/>
      <c r="J268" s="272"/>
      <c r="K268" s="265"/>
      <c r="M268" s="266" t="s">
        <v>363</v>
      </c>
      <c r="O268" s="255"/>
    </row>
    <row r="269" spans="1:15" ht="12.75">
      <c r="A269" s="264"/>
      <c r="B269" s="267"/>
      <c r="C269" s="341" t="s">
        <v>364</v>
      </c>
      <c r="D269" s="342"/>
      <c r="E269" s="268">
        <v>2.376</v>
      </c>
      <c r="F269" s="269"/>
      <c r="G269" s="270"/>
      <c r="H269" s="271"/>
      <c r="I269" s="265"/>
      <c r="J269" s="272"/>
      <c r="K269" s="265"/>
      <c r="M269" s="266" t="s">
        <v>364</v>
      </c>
      <c r="O269" s="255"/>
    </row>
    <row r="270" spans="1:15" ht="12.75">
      <c r="A270" s="264"/>
      <c r="B270" s="267"/>
      <c r="C270" s="341" t="s">
        <v>365</v>
      </c>
      <c r="D270" s="342"/>
      <c r="E270" s="268">
        <v>3.96</v>
      </c>
      <c r="F270" s="269"/>
      <c r="G270" s="270"/>
      <c r="H270" s="271"/>
      <c r="I270" s="265"/>
      <c r="J270" s="272"/>
      <c r="K270" s="265"/>
      <c r="M270" s="266" t="s">
        <v>365</v>
      </c>
      <c r="O270" s="255"/>
    </row>
    <row r="271" spans="1:15" ht="12.75">
      <c r="A271" s="264"/>
      <c r="B271" s="267"/>
      <c r="C271" s="341" t="s">
        <v>366</v>
      </c>
      <c r="D271" s="342"/>
      <c r="E271" s="268">
        <v>9.504</v>
      </c>
      <c r="F271" s="269"/>
      <c r="G271" s="270"/>
      <c r="H271" s="271"/>
      <c r="I271" s="265"/>
      <c r="J271" s="272"/>
      <c r="K271" s="265"/>
      <c r="M271" s="266" t="s">
        <v>366</v>
      </c>
      <c r="O271" s="255"/>
    </row>
    <row r="272" spans="1:15" ht="12.75">
      <c r="A272" s="264"/>
      <c r="B272" s="267"/>
      <c r="C272" s="341" t="s">
        <v>367</v>
      </c>
      <c r="D272" s="342"/>
      <c r="E272" s="268">
        <v>1.584</v>
      </c>
      <c r="F272" s="269"/>
      <c r="G272" s="270"/>
      <c r="H272" s="271"/>
      <c r="I272" s="265"/>
      <c r="J272" s="272"/>
      <c r="K272" s="265"/>
      <c r="M272" s="266" t="s">
        <v>367</v>
      </c>
      <c r="O272" s="255"/>
    </row>
    <row r="273" spans="1:15" ht="12.75">
      <c r="A273" s="264"/>
      <c r="B273" s="267"/>
      <c r="C273" s="341" t="s">
        <v>368</v>
      </c>
      <c r="D273" s="342"/>
      <c r="E273" s="268">
        <v>3.564</v>
      </c>
      <c r="F273" s="269"/>
      <c r="G273" s="270"/>
      <c r="H273" s="271"/>
      <c r="I273" s="265"/>
      <c r="J273" s="272"/>
      <c r="K273" s="265"/>
      <c r="M273" s="266" t="s">
        <v>368</v>
      </c>
      <c r="O273" s="255"/>
    </row>
    <row r="274" spans="1:15" ht="12.75">
      <c r="A274" s="264"/>
      <c r="B274" s="267"/>
      <c r="C274" s="341" t="s">
        <v>369</v>
      </c>
      <c r="D274" s="342"/>
      <c r="E274" s="268">
        <v>0.792</v>
      </c>
      <c r="F274" s="269"/>
      <c r="G274" s="270"/>
      <c r="H274" s="271"/>
      <c r="I274" s="265"/>
      <c r="J274" s="272"/>
      <c r="K274" s="265"/>
      <c r="M274" s="266" t="s">
        <v>369</v>
      </c>
      <c r="O274" s="255"/>
    </row>
    <row r="275" spans="1:15" ht="12.75">
      <c r="A275" s="264"/>
      <c r="B275" s="267"/>
      <c r="C275" s="341" t="s">
        <v>370</v>
      </c>
      <c r="D275" s="342"/>
      <c r="E275" s="268">
        <v>5.4432</v>
      </c>
      <c r="F275" s="269"/>
      <c r="G275" s="270"/>
      <c r="H275" s="271"/>
      <c r="I275" s="265"/>
      <c r="J275" s="272"/>
      <c r="K275" s="265"/>
      <c r="M275" s="266" t="s">
        <v>370</v>
      </c>
      <c r="O275" s="255"/>
    </row>
    <row r="276" spans="1:15" ht="12.75">
      <c r="A276" s="264"/>
      <c r="B276" s="267"/>
      <c r="C276" s="341" t="s">
        <v>371</v>
      </c>
      <c r="D276" s="342"/>
      <c r="E276" s="268">
        <v>0.5184</v>
      </c>
      <c r="F276" s="269"/>
      <c r="G276" s="270"/>
      <c r="H276" s="271"/>
      <c r="I276" s="265"/>
      <c r="J276" s="272"/>
      <c r="K276" s="265"/>
      <c r="M276" s="266" t="s">
        <v>371</v>
      </c>
      <c r="O276" s="255"/>
    </row>
    <row r="277" spans="1:15" ht="12.75">
      <c r="A277" s="264"/>
      <c r="B277" s="267"/>
      <c r="C277" s="341" t="s">
        <v>372</v>
      </c>
      <c r="D277" s="342"/>
      <c r="E277" s="268">
        <v>0.2592</v>
      </c>
      <c r="F277" s="269"/>
      <c r="G277" s="270"/>
      <c r="H277" s="271"/>
      <c r="I277" s="265"/>
      <c r="J277" s="272"/>
      <c r="K277" s="265"/>
      <c r="M277" s="266" t="s">
        <v>372</v>
      </c>
      <c r="O277" s="255"/>
    </row>
    <row r="278" spans="1:15" ht="22.5">
      <c r="A278" s="264"/>
      <c r="B278" s="267"/>
      <c r="C278" s="341" t="s">
        <v>302</v>
      </c>
      <c r="D278" s="342"/>
      <c r="E278" s="268">
        <v>0</v>
      </c>
      <c r="F278" s="269"/>
      <c r="G278" s="270"/>
      <c r="H278" s="271"/>
      <c r="I278" s="265"/>
      <c r="J278" s="272"/>
      <c r="K278" s="265"/>
      <c r="M278" s="266" t="s">
        <v>302</v>
      </c>
      <c r="O278" s="255"/>
    </row>
    <row r="279" spans="1:80" ht="22.5">
      <c r="A279" s="293">
        <v>23</v>
      </c>
      <c r="B279" s="294" t="s">
        <v>373</v>
      </c>
      <c r="C279" s="295" t="s">
        <v>374</v>
      </c>
      <c r="D279" s="296" t="s">
        <v>123</v>
      </c>
      <c r="E279" s="297">
        <v>126.958</v>
      </c>
      <c r="F279" s="297"/>
      <c r="G279" s="298">
        <f>E279*F279</f>
        <v>0</v>
      </c>
      <c r="H279" s="262">
        <v>0.01333</v>
      </c>
      <c r="I279" s="263">
        <f>E279*H279</f>
        <v>1.69235014</v>
      </c>
      <c r="J279" s="262">
        <v>0</v>
      </c>
      <c r="K279" s="263">
        <f>E279*J279</f>
        <v>0</v>
      </c>
      <c r="O279" s="255">
        <v>2</v>
      </c>
      <c r="AA279" s="228">
        <v>1</v>
      </c>
      <c r="AB279" s="228">
        <v>1</v>
      </c>
      <c r="AC279" s="228">
        <v>1</v>
      </c>
      <c r="AZ279" s="228">
        <v>1</v>
      </c>
      <c r="BA279" s="228">
        <f>IF(AZ279=1,G279,0)</f>
        <v>0</v>
      </c>
      <c r="BB279" s="228">
        <f>IF(AZ279=2,G279,0)</f>
        <v>0</v>
      </c>
      <c r="BC279" s="228">
        <f>IF(AZ279=3,G279,0)</f>
        <v>0</v>
      </c>
      <c r="BD279" s="228">
        <f>IF(AZ279=4,G279,0)</f>
        <v>0</v>
      </c>
      <c r="BE279" s="228">
        <f>IF(AZ279=5,G279,0)</f>
        <v>0</v>
      </c>
      <c r="CA279" s="255">
        <v>1</v>
      </c>
      <c r="CB279" s="255">
        <v>1</v>
      </c>
    </row>
    <row r="280" spans="1:15" ht="22.5">
      <c r="A280" s="264"/>
      <c r="B280" s="267"/>
      <c r="C280" s="341" t="s">
        <v>375</v>
      </c>
      <c r="D280" s="342"/>
      <c r="E280" s="268">
        <v>14.514</v>
      </c>
      <c r="F280" s="269"/>
      <c r="G280" s="270"/>
      <c r="H280" s="271"/>
      <c r="I280" s="265"/>
      <c r="J280" s="272"/>
      <c r="K280" s="265"/>
      <c r="M280" s="266" t="s">
        <v>375</v>
      </c>
      <c r="O280" s="255"/>
    </row>
    <row r="281" spans="1:15" ht="12.75">
      <c r="A281" s="264"/>
      <c r="B281" s="267"/>
      <c r="C281" s="341" t="s">
        <v>376</v>
      </c>
      <c r="D281" s="342"/>
      <c r="E281" s="268">
        <v>43.2</v>
      </c>
      <c r="F281" s="269"/>
      <c r="G281" s="270"/>
      <c r="H281" s="271"/>
      <c r="I281" s="265"/>
      <c r="J281" s="272"/>
      <c r="K281" s="265"/>
      <c r="M281" s="266" t="s">
        <v>376</v>
      </c>
      <c r="O281" s="255"/>
    </row>
    <row r="282" spans="1:15" ht="12.75">
      <c r="A282" s="264"/>
      <c r="B282" s="267"/>
      <c r="C282" s="341" t="s">
        <v>377</v>
      </c>
      <c r="D282" s="342"/>
      <c r="E282" s="268">
        <v>44.244</v>
      </c>
      <c r="F282" s="269"/>
      <c r="G282" s="270"/>
      <c r="H282" s="271"/>
      <c r="I282" s="265"/>
      <c r="J282" s="272"/>
      <c r="K282" s="265"/>
      <c r="M282" s="266" t="s">
        <v>377</v>
      </c>
      <c r="O282" s="255"/>
    </row>
    <row r="283" spans="1:15" ht="12.75">
      <c r="A283" s="264"/>
      <c r="B283" s="267"/>
      <c r="C283" s="341" t="s">
        <v>378</v>
      </c>
      <c r="D283" s="342"/>
      <c r="E283" s="268">
        <v>19</v>
      </c>
      <c r="F283" s="269"/>
      <c r="G283" s="270"/>
      <c r="H283" s="271"/>
      <c r="I283" s="265"/>
      <c r="J283" s="272"/>
      <c r="K283" s="265"/>
      <c r="M283" s="266" t="s">
        <v>378</v>
      </c>
      <c r="O283" s="255"/>
    </row>
    <row r="284" spans="1:15" ht="12.75">
      <c r="A284" s="264"/>
      <c r="B284" s="267"/>
      <c r="C284" s="341" t="s">
        <v>379</v>
      </c>
      <c r="D284" s="342"/>
      <c r="E284" s="268">
        <v>6</v>
      </c>
      <c r="F284" s="269"/>
      <c r="G284" s="270"/>
      <c r="H284" s="271"/>
      <c r="I284" s="265"/>
      <c r="J284" s="272"/>
      <c r="K284" s="265"/>
      <c r="M284" s="266" t="s">
        <v>379</v>
      </c>
      <c r="O284" s="255"/>
    </row>
    <row r="285" spans="1:15" ht="22.5">
      <c r="A285" s="264"/>
      <c r="B285" s="267"/>
      <c r="C285" s="341" t="s">
        <v>302</v>
      </c>
      <c r="D285" s="342"/>
      <c r="E285" s="268">
        <v>0</v>
      </c>
      <c r="F285" s="269"/>
      <c r="G285" s="270"/>
      <c r="H285" s="271"/>
      <c r="I285" s="265"/>
      <c r="J285" s="272"/>
      <c r="K285" s="265"/>
      <c r="M285" s="266" t="s">
        <v>302</v>
      </c>
      <c r="O285" s="255"/>
    </row>
    <row r="286" spans="1:15" ht="22.5">
      <c r="A286" s="264"/>
      <c r="B286" s="267"/>
      <c r="C286" s="341" t="s">
        <v>380</v>
      </c>
      <c r="D286" s="342"/>
      <c r="E286" s="268">
        <v>0</v>
      </c>
      <c r="F286" s="269"/>
      <c r="G286" s="270"/>
      <c r="H286" s="271"/>
      <c r="I286" s="265"/>
      <c r="J286" s="272"/>
      <c r="K286" s="265"/>
      <c r="M286" s="266" t="s">
        <v>380</v>
      </c>
      <c r="O286" s="255"/>
    </row>
    <row r="287" spans="1:80" ht="22.5">
      <c r="A287" s="293">
        <v>24</v>
      </c>
      <c r="B287" s="294" t="s">
        <v>381</v>
      </c>
      <c r="C287" s="295" t="s">
        <v>382</v>
      </c>
      <c r="D287" s="296" t="s">
        <v>123</v>
      </c>
      <c r="E287" s="297">
        <v>1330.317</v>
      </c>
      <c r="F287" s="297"/>
      <c r="G287" s="298">
        <f>E287*F287</f>
        <v>0</v>
      </c>
      <c r="H287" s="262">
        <v>0.01395</v>
      </c>
      <c r="I287" s="263">
        <f>E287*H287</f>
        <v>18.55792215</v>
      </c>
      <c r="J287" s="262">
        <v>0</v>
      </c>
      <c r="K287" s="263">
        <f>E287*J287</f>
        <v>0</v>
      </c>
      <c r="O287" s="255">
        <v>2</v>
      </c>
      <c r="AA287" s="228">
        <v>1</v>
      </c>
      <c r="AB287" s="228">
        <v>1</v>
      </c>
      <c r="AC287" s="228">
        <v>1</v>
      </c>
      <c r="AZ287" s="228">
        <v>1</v>
      </c>
      <c r="BA287" s="228">
        <f>IF(AZ287=1,G287,0)</f>
        <v>0</v>
      </c>
      <c r="BB287" s="228">
        <f>IF(AZ287=2,G287,0)</f>
        <v>0</v>
      </c>
      <c r="BC287" s="228">
        <f>IF(AZ287=3,G287,0)</f>
        <v>0</v>
      </c>
      <c r="BD287" s="228">
        <f>IF(AZ287=4,G287,0)</f>
        <v>0</v>
      </c>
      <c r="BE287" s="228">
        <f>IF(AZ287=5,G287,0)</f>
        <v>0</v>
      </c>
      <c r="CA287" s="255">
        <v>1</v>
      </c>
      <c r="CB287" s="255">
        <v>1</v>
      </c>
    </row>
    <row r="288" spans="1:15" ht="33.75">
      <c r="A288" s="264"/>
      <c r="B288" s="267"/>
      <c r="C288" s="341" t="s">
        <v>383</v>
      </c>
      <c r="D288" s="342"/>
      <c r="E288" s="268">
        <v>160.48</v>
      </c>
      <c r="F288" s="269"/>
      <c r="G288" s="270"/>
      <c r="H288" s="271"/>
      <c r="I288" s="265"/>
      <c r="J288" s="272"/>
      <c r="K288" s="265"/>
      <c r="M288" s="266" t="s">
        <v>383</v>
      </c>
      <c r="O288" s="255"/>
    </row>
    <row r="289" spans="1:15" ht="22.5">
      <c r="A289" s="264"/>
      <c r="B289" s="267"/>
      <c r="C289" s="341" t="s">
        <v>384</v>
      </c>
      <c r="D289" s="342"/>
      <c r="E289" s="268">
        <v>2.09</v>
      </c>
      <c r="F289" s="269"/>
      <c r="G289" s="270"/>
      <c r="H289" s="271"/>
      <c r="I289" s="265"/>
      <c r="J289" s="272"/>
      <c r="K289" s="265"/>
      <c r="M289" s="266" t="s">
        <v>384</v>
      </c>
      <c r="O289" s="255"/>
    </row>
    <row r="290" spans="1:15" ht="22.5">
      <c r="A290" s="264"/>
      <c r="B290" s="267"/>
      <c r="C290" s="341" t="s">
        <v>385</v>
      </c>
      <c r="D290" s="342"/>
      <c r="E290" s="268">
        <v>14.16</v>
      </c>
      <c r="F290" s="269"/>
      <c r="G290" s="270"/>
      <c r="H290" s="271"/>
      <c r="I290" s="265"/>
      <c r="J290" s="272"/>
      <c r="K290" s="265"/>
      <c r="M290" s="266" t="s">
        <v>385</v>
      </c>
      <c r="O290" s="255"/>
    </row>
    <row r="291" spans="1:15" ht="22.5">
      <c r="A291" s="264"/>
      <c r="B291" s="267"/>
      <c r="C291" s="341" t="s">
        <v>386</v>
      </c>
      <c r="D291" s="342"/>
      <c r="E291" s="268">
        <v>48.279</v>
      </c>
      <c r="F291" s="269"/>
      <c r="G291" s="270"/>
      <c r="H291" s="271"/>
      <c r="I291" s="265"/>
      <c r="J291" s="272"/>
      <c r="K291" s="265"/>
      <c r="M291" s="266" t="s">
        <v>386</v>
      </c>
      <c r="O291" s="255"/>
    </row>
    <row r="292" spans="1:15" ht="12.75">
      <c r="A292" s="264"/>
      <c r="B292" s="267"/>
      <c r="C292" s="341" t="s">
        <v>387</v>
      </c>
      <c r="D292" s="342"/>
      <c r="E292" s="268">
        <v>6</v>
      </c>
      <c r="F292" s="269"/>
      <c r="G292" s="270"/>
      <c r="H292" s="271"/>
      <c r="I292" s="265"/>
      <c r="J292" s="272"/>
      <c r="K292" s="265"/>
      <c r="M292" s="266" t="s">
        <v>387</v>
      </c>
      <c r="O292" s="255"/>
    </row>
    <row r="293" spans="1:15" ht="22.5">
      <c r="A293" s="264"/>
      <c r="B293" s="267"/>
      <c r="C293" s="341" t="s">
        <v>388</v>
      </c>
      <c r="D293" s="342"/>
      <c r="E293" s="268">
        <v>-2.43</v>
      </c>
      <c r="F293" s="269"/>
      <c r="G293" s="270"/>
      <c r="H293" s="271"/>
      <c r="I293" s="265"/>
      <c r="J293" s="272"/>
      <c r="K293" s="265"/>
      <c r="M293" s="266" t="s">
        <v>388</v>
      </c>
      <c r="O293" s="255"/>
    </row>
    <row r="294" spans="1:15" ht="22.5">
      <c r="A294" s="264"/>
      <c r="B294" s="267"/>
      <c r="C294" s="341" t="s">
        <v>389</v>
      </c>
      <c r="D294" s="342"/>
      <c r="E294" s="268">
        <v>-5.4</v>
      </c>
      <c r="F294" s="269"/>
      <c r="G294" s="270"/>
      <c r="H294" s="271"/>
      <c r="I294" s="265"/>
      <c r="J294" s="272"/>
      <c r="K294" s="265"/>
      <c r="M294" s="266" t="s">
        <v>389</v>
      </c>
      <c r="O294" s="255"/>
    </row>
    <row r="295" spans="1:15" ht="22.5">
      <c r="A295" s="264"/>
      <c r="B295" s="267"/>
      <c r="C295" s="341" t="s">
        <v>390</v>
      </c>
      <c r="D295" s="342"/>
      <c r="E295" s="268">
        <v>10.764</v>
      </c>
      <c r="F295" s="269"/>
      <c r="G295" s="270"/>
      <c r="H295" s="271"/>
      <c r="I295" s="265"/>
      <c r="J295" s="272"/>
      <c r="K295" s="265"/>
      <c r="M295" s="266" t="s">
        <v>390</v>
      </c>
      <c r="O295" s="255"/>
    </row>
    <row r="296" spans="1:15" ht="22.5">
      <c r="A296" s="264"/>
      <c r="B296" s="267"/>
      <c r="C296" s="341" t="s">
        <v>391</v>
      </c>
      <c r="D296" s="342"/>
      <c r="E296" s="268">
        <v>-3.717</v>
      </c>
      <c r="F296" s="269"/>
      <c r="G296" s="270"/>
      <c r="H296" s="271"/>
      <c r="I296" s="265"/>
      <c r="J296" s="272"/>
      <c r="K296" s="265"/>
      <c r="M296" s="266" t="s">
        <v>391</v>
      </c>
      <c r="O296" s="255"/>
    </row>
    <row r="297" spans="1:15" ht="12.75">
      <c r="A297" s="264"/>
      <c r="B297" s="267"/>
      <c r="C297" s="341" t="s">
        <v>392</v>
      </c>
      <c r="D297" s="342"/>
      <c r="E297" s="268">
        <v>163.8</v>
      </c>
      <c r="F297" s="269"/>
      <c r="G297" s="270"/>
      <c r="H297" s="271"/>
      <c r="I297" s="265"/>
      <c r="J297" s="272"/>
      <c r="K297" s="265"/>
      <c r="M297" s="266" t="s">
        <v>392</v>
      </c>
      <c r="O297" s="255"/>
    </row>
    <row r="298" spans="1:15" ht="22.5">
      <c r="A298" s="264"/>
      <c r="B298" s="267"/>
      <c r="C298" s="341" t="s">
        <v>393</v>
      </c>
      <c r="D298" s="342"/>
      <c r="E298" s="268">
        <v>-11.34</v>
      </c>
      <c r="F298" s="269"/>
      <c r="G298" s="270"/>
      <c r="H298" s="271"/>
      <c r="I298" s="265"/>
      <c r="J298" s="272"/>
      <c r="K298" s="265"/>
      <c r="M298" s="266" t="s">
        <v>393</v>
      </c>
      <c r="O298" s="255"/>
    </row>
    <row r="299" spans="1:15" ht="22.5">
      <c r="A299" s="264"/>
      <c r="B299" s="267"/>
      <c r="C299" s="341" t="s">
        <v>394</v>
      </c>
      <c r="D299" s="342"/>
      <c r="E299" s="268">
        <v>-10.8</v>
      </c>
      <c r="F299" s="269"/>
      <c r="G299" s="270"/>
      <c r="H299" s="271"/>
      <c r="I299" s="265"/>
      <c r="J299" s="272"/>
      <c r="K299" s="265"/>
      <c r="M299" s="266" t="s">
        <v>394</v>
      </c>
      <c r="O299" s="255"/>
    </row>
    <row r="300" spans="1:15" ht="22.5">
      <c r="A300" s="264"/>
      <c r="B300" s="267"/>
      <c r="C300" s="341" t="s">
        <v>395</v>
      </c>
      <c r="D300" s="342"/>
      <c r="E300" s="268">
        <v>-1.8</v>
      </c>
      <c r="F300" s="269"/>
      <c r="G300" s="270"/>
      <c r="H300" s="271"/>
      <c r="I300" s="265"/>
      <c r="J300" s="272"/>
      <c r="K300" s="265"/>
      <c r="M300" s="266" t="s">
        <v>395</v>
      </c>
      <c r="O300" s="255"/>
    </row>
    <row r="301" spans="1:15" ht="22.5">
      <c r="A301" s="264"/>
      <c r="B301" s="267"/>
      <c r="C301" s="341" t="s">
        <v>396</v>
      </c>
      <c r="D301" s="342"/>
      <c r="E301" s="268">
        <v>-0.36</v>
      </c>
      <c r="F301" s="269"/>
      <c r="G301" s="270"/>
      <c r="H301" s="271"/>
      <c r="I301" s="265"/>
      <c r="J301" s="272"/>
      <c r="K301" s="265"/>
      <c r="M301" s="266" t="s">
        <v>396</v>
      </c>
      <c r="O301" s="255"/>
    </row>
    <row r="302" spans="1:15" ht="22.5">
      <c r="A302" s="264"/>
      <c r="B302" s="267"/>
      <c r="C302" s="341" t="s">
        <v>397</v>
      </c>
      <c r="D302" s="342"/>
      <c r="E302" s="268">
        <v>162.564</v>
      </c>
      <c r="F302" s="269"/>
      <c r="G302" s="270"/>
      <c r="H302" s="271"/>
      <c r="I302" s="265"/>
      <c r="J302" s="272"/>
      <c r="K302" s="265"/>
      <c r="M302" s="266" t="s">
        <v>397</v>
      </c>
      <c r="O302" s="255"/>
    </row>
    <row r="303" spans="1:15" ht="22.5">
      <c r="A303" s="264"/>
      <c r="B303" s="267"/>
      <c r="C303" s="341" t="s">
        <v>398</v>
      </c>
      <c r="D303" s="342"/>
      <c r="E303" s="268">
        <v>-2.7</v>
      </c>
      <c r="F303" s="269"/>
      <c r="G303" s="270"/>
      <c r="H303" s="271"/>
      <c r="I303" s="265"/>
      <c r="J303" s="272"/>
      <c r="K303" s="265"/>
      <c r="M303" s="266" t="s">
        <v>398</v>
      </c>
      <c r="O303" s="255"/>
    </row>
    <row r="304" spans="1:15" ht="22.5">
      <c r="A304" s="264"/>
      <c r="B304" s="267"/>
      <c r="C304" s="341" t="s">
        <v>399</v>
      </c>
      <c r="D304" s="342"/>
      <c r="E304" s="268">
        <v>-10.56</v>
      </c>
      <c r="F304" s="269"/>
      <c r="G304" s="270"/>
      <c r="H304" s="271"/>
      <c r="I304" s="265"/>
      <c r="J304" s="272"/>
      <c r="K304" s="265"/>
      <c r="M304" s="266" t="s">
        <v>399</v>
      </c>
      <c r="O304" s="255"/>
    </row>
    <row r="305" spans="1:15" ht="12.75">
      <c r="A305" s="264"/>
      <c r="B305" s="267"/>
      <c r="C305" s="341" t="s">
        <v>400</v>
      </c>
      <c r="D305" s="342"/>
      <c r="E305" s="268">
        <v>193.698</v>
      </c>
      <c r="F305" s="269"/>
      <c r="G305" s="270"/>
      <c r="H305" s="271"/>
      <c r="I305" s="265"/>
      <c r="J305" s="272"/>
      <c r="K305" s="265"/>
      <c r="M305" s="266" t="s">
        <v>400</v>
      </c>
      <c r="O305" s="255"/>
    </row>
    <row r="306" spans="1:15" ht="22.5">
      <c r="A306" s="264"/>
      <c r="B306" s="267"/>
      <c r="C306" s="341" t="s">
        <v>401</v>
      </c>
      <c r="D306" s="342"/>
      <c r="E306" s="268">
        <v>-9.72</v>
      </c>
      <c r="F306" s="269"/>
      <c r="G306" s="270"/>
      <c r="H306" s="271"/>
      <c r="I306" s="265"/>
      <c r="J306" s="272"/>
      <c r="K306" s="265"/>
      <c r="M306" s="266" t="s">
        <v>401</v>
      </c>
      <c r="O306" s="255"/>
    </row>
    <row r="307" spans="1:15" ht="12.75">
      <c r="A307" s="264"/>
      <c r="B307" s="267"/>
      <c r="C307" s="341" t="s">
        <v>402</v>
      </c>
      <c r="D307" s="342"/>
      <c r="E307" s="268">
        <v>-32.4</v>
      </c>
      <c r="F307" s="269"/>
      <c r="G307" s="270"/>
      <c r="H307" s="271"/>
      <c r="I307" s="265"/>
      <c r="J307" s="272"/>
      <c r="K307" s="265"/>
      <c r="M307" s="266" t="s">
        <v>402</v>
      </c>
      <c r="O307" s="255"/>
    </row>
    <row r="308" spans="1:15" ht="12.75">
      <c r="A308" s="264"/>
      <c r="B308" s="267"/>
      <c r="C308" s="341" t="s">
        <v>403</v>
      </c>
      <c r="D308" s="342"/>
      <c r="E308" s="268">
        <v>80.73</v>
      </c>
      <c r="F308" s="269"/>
      <c r="G308" s="270"/>
      <c r="H308" s="271"/>
      <c r="I308" s="265"/>
      <c r="J308" s="272"/>
      <c r="K308" s="265"/>
      <c r="M308" s="266" t="s">
        <v>403</v>
      </c>
      <c r="O308" s="255"/>
    </row>
    <row r="309" spans="1:15" ht="12.75">
      <c r="A309" s="264"/>
      <c r="B309" s="267"/>
      <c r="C309" s="341" t="s">
        <v>404</v>
      </c>
      <c r="D309" s="342"/>
      <c r="E309" s="268">
        <v>-2.05</v>
      </c>
      <c r="F309" s="269"/>
      <c r="G309" s="270"/>
      <c r="H309" s="271"/>
      <c r="I309" s="265"/>
      <c r="J309" s="272"/>
      <c r="K309" s="265"/>
      <c r="M309" s="266" t="s">
        <v>404</v>
      </c>
      <c r="O309" s="255"/>
    </row>
    <row r="310" spans="1:15" ht="12.75">
      <c r="A310" s="264"/>
      <c r="B310" s="267"/>
      <c r="C310" s="341" t="s">
        <v>405</v>
      </c>
      <c r="D310" s="342"/>
      <c r="E310" s="268">
        <v>235.968</v>
      </c>
      <c r="F310" s="269"/>
      <c r="G310" s="270"/>
      <c r="H310" s="271"/>
      <c r="I310" s="265"/>
      <c r="J310" s="272"/>
      <c r="K310" s="265"/>
      <c r="M310" s="266" t="s">
        <v>405</v>
      </c>
      <c r="O310" s="255"/>
    </row>
    <row r="311" spans="1:15" ht="22.5">
      <c r="A311" s="264"/>
      <c r="B311" s="267"/>
      <c r="C311" s="341" t="s">
        <v>406</v>
      </c>
      <c r="D311" s="342"/>
      <c r="E311" s="268">
        <v>-84.24</v>
      </c>
      <c r="F311" s="269"/>
      <c r="G311" s="270"/>
      <c r="H311" s="271"/>
      <c r="I311" s="265"/>
      <c r="J311" s="272"/>
      <c r="K311" s="265"/>
      <c r="M311" s="266" t="s">
        <v>406</v>
      </c>
      <c r="O311" s="255"/>
    </row>
    <row r="312" spans="1:15" ht="22.5">
      <c r="A312" s="264"/>
      <c r="B312" s="267"/>
      <c r="C312" s="341" t="s">
        <v>407</v>
      </c>
      <c r="D312" s="342"/>
      <c r="E312" s="268">
        <v>-19.44</v>
      </c>
      <c r="F312" s="269"/>
      <c r="G312" s="270"/>
      <c r="H312" s="271"/>
      <c r="I312" s="265"/>
      <c r="J312" s="272"/>
      <c r="K312" s="265"/>
      <c r="M312" s="266" t="s">
        <v>407</v>
      </c>
      <c r="O312" s="255"/>
    </row>
    <row r="313" spans="1:15" ht="22.5">
      <c r="A313" s="264"/>
      <c r="B313" s="267"/>
      <c r="C313" s="341" t="s">
        <v>408</v>
      </c>
      <c r="D313" s="342"/>
      <c r="E313" s="268">
        <v>-2.88</v>
      </c>
      <c r="F313" s="269"/>
      <c r="G313" s="270"/>
      <c r="H313" s="271"/>
      <c r="I313" s="265"/>
      <c r="J313" s="272"/>
      <c r="K313" s="265"/>
      <c r="M313" s="266" t="s">
        <v>408</v>
      </c>
      <c r="O313" s="255"/>
    </row>
    <row r="314" spans="1:15" ht="22.5">
      <c r="A314" s="264"/>
      <c r="B314" s="267"/>
      <c r="C314" s="341" t="s">
        <v>409</v>
      </c>
      <c r="D314" s="342"/>
      <c r="E314" s="268">
        <v>-30.72</v>
      </c>
      <c r="F314" s="269"/>
      <c r="G314" s="270"/>
      <c r="H314" s="271"/>
      <c r="I314" s="265"/>
      <c r="J314" s="272"/>
      <c r="K314" s="265"/>
      <c r="M314" s="266" t="s">
        <v>409</v>
      </c>
      <c r="O314" s="255"/>
    </row>
    <row r="315" spans="1:15" ht="12.75">
      <c r="A315" s="264"/>
      <c r="B315" s="267"/>
      <c r="C315" s="341" t="s">
        <v>410</v>
      </c>
      <c r="D315" s="342"/>
      <c r="E315" s="268">
        <v>61.44</v>
      </c>
      <c r="F315" s="269"/>
      <c r="G315" s="270"/>
      <c r="H315" s="271"/>
      <c r="I315" s="265"/>
      <c r="J315" s="272"/>
      <c r="K315" s="265"/>
      <c r="M315" s="266" t="s">
        <v>410</v>
      </c>
      <c r="O315" s="255"/>
    </row>
    <row r="316" spans="1:15" ht="12.75">
      <c r="A316" s="264"/>
      <c r="B316" s="267"/>
      <c r="C316" s="341" t="s">
        <v>411</v>
      </c>
      <c r="D316" s="342"/>
      <c r="E316" s="268">
        <v>189.41</v>
      </c>
      <c r="F316" s="269"/>
      <c r="G316" s="270"/>
      <c r="H316" s="271"/>
      <c r="I316" s="265"/>
      <c r="J316" s="272"/>
      <c r="K316" s="265"/>
      <c r="M316" s="266" t="s">
        <v>411</v>
      </c>
      <c r="O316" s="255"/>
    </row>
    <row r="317" spans="1:15" ht="12.75">
      <c r="A317" s="264"/>
      <c r="B317" s="267"/>
      <c r="C317" s="341" t="s">
        <v>412</v>
      </c>
      <c r="D317" s="342"/>
      <c r="E317" s="268">
        <v>243.171</v>
      </c>
      <c r="F317" s="269"/>
      <c r="G317" s="270"/>
      <c r="H317" s="271"/>
      <c r="I317" s="265"/>
      <c r="J317" s="272"/>
      <c r="K317" s="265"/>
      <c r="M317" s="266" t="s">
        <v>412</v>
      </c>
      <c r="O317" s="255"/>
    </row>
    <row r="318" spans="1:15" ht="22.5">
      <c r="A318" s="264"/>
      <c r="B318" s="267"/>
      <c r="C318" s="341" t="s">
        <v>413</v>
      </c>
      <c r="D318" s="342"/>
      <c r="E318" s="268">
        <v>-42.12</v>
      </c>
      <c r="F318" s="269"/>
      <c r="G318" s="270"/>
      <c r="H318" s="271"/>
      <c r="I318" s="265"/>
      <c r="J318" s="272"/>
      <c r="K318" s="265"/>
      <c r="M318" s="266" t="s">
        <v>413</v>
      </c>
      <c r="O318" s="255"/>
    </row>
    <row r="319" spans="1:15" ht="22.5">
      <c r="A319" s="264"/>
      <c r="B319" s="267"/>
      <c r="C319" s="341" t="s">
        <v>414</v>
      </c>
      <c r="D319" s="342"/>
      <c r="E319" s="268">
        <v>-4.86</v>
      </c>
      <c r="F319" s="269"/>
      <c r="G319" s="270"/>
      <c r="H319" s="271"/>
      <c r="I319" s="265"/>
      <c r="J319" s="272"/>
      <c r="K319" s="265"/>
      <c r="M319" s="266" t="s">
        <v>414</v>
      </c>
      <c r="O319" s="255"/>
    </row>
    <row r="320" spans="1:15" ht="22.5">
      <c r="A320" s="264"/>
      <c r="B320" s="267"/>
      <c r="C320" s="341" t="s">
        <v>415</v>
      </c>
      <c r="D320" s="342"/>
      <c r="E320" s="268">
        <v>-8.82</v>
      </c>
      <c r="F320" s="269"/>
      <c r="G320" s="270"/>
      <c r="H320" s="271"/>
      <c r="I320" s="265"/>
      <c r="J320" s="272"/>
      <c r="K320" s="265"/>
      <c r="M320" s="266" t="s">
        <v>415</v>
      </c>
      <c r="O320" s="255"/>
    </row>
    <row r="321" spans="1:15" ht="22.5">
      <c r="A321" s="264"/>
      <c r="B321" s="267"/>
      <c r="C321" s="341" t="s">
        <v>416</v>
      </c>
      <c r="D321" s="342"/>
      <c r="E321" s="268">
        <v>-0.72</v>
      </c>
      <c r="F321" s="269"/>
      <c r="G321" s="270"/>
      <c r="H321" s="271"/>
      <c r="I321" s="265"/>
      <c r="J321" s="272"/>
      <c r="K321" s="265"/>
      <c r="M321" s="266" t="s">
        <v>416</v>
      </c>
      <c r="O321" s="255"/>
    </row>
    <row r="322" spans="1:15" ht="22.5">
      <c r="A322" s="264"/>
      <c r="B322" s="267"/>
      <c r="C322" s="341" t="s">
        <v>417</v>
      </c>
      <c r="D322" s="342"/>
      <c r="E322" s="268">
        <v>-19</v>
      </c>
      <c r="F322" s="269"/>
      <c r="G322" s="270"/>
      <c r="H322" s="271"/>
      <c r="I322" s="265"/>
      <c r="J322" s="272"/>
      <c r="K322" s="265"/>
      <c r="M322" s="266" t="s">
        <v>417</v>
      </c>
      <c r="O322" s="255"/>
    </row>
    <row r="323" spans="1:15" ht="12.75">
      <c r="A323" s="264"/>
      <c r="B323" s="267"/>
      <c r="C323" s="341" t="s">
        <v>418</v>
      </c>
      <c r="D323" s="342"/>
      <c r="E323" s="268">
        <v>63.84</v>
      </c>
      <c r="F323" s="269"/>
      <c r="G323" s="270"/>
      <c r="H323" s="271"/>
      <c r="I323" s="265"/>
      <c r="J323" s="272"/>
      <c r="K323" s="265"/>
      <c r="M323" s="266" t="s">
        <v>418</v>
      </c>
      <c r="O323" s="255"/>
    </row>
    <row r="324" spans="1:15" ht="22.5">
      <c r="A324" s="264"/>
      <c r="B324" s="267"/>
      <c r="C324" s="341" t="s">
        <v>302</v>
      </c>
      <c r="D324" s="342"/>
      <c r="E324" s="268">
        <v>0</v>
      </c>
      <c r="F324" s="269"/>
      <c r="G324" s="270"/>
      <c r="H324" s="271"/>
      <c r="I324" s="265"/>
      <c r="J324" s="272"/>
      <c r="K324" s="265"/>
      <c r="M324" s="266" t="s">
        <v>302</v>
      </c>
      <c r="O324" s="255"/>
    </row>
    <row r="325" spans="1:15" ht="22.5">
      <c r="A325" s="264"/>
      <c r="B325" s="267"/>
      <c r="C325" s="341" t="s">
        <v>380</v>
      </c>
      <c r="D325" s="342"/>
      <c r="E325" s="268">
        <v>0</v>
      </c>
      <c r="F325" s="269"/>
      <c r="G325" s="270"/>
      <c r="H325" s="271"/>
      <c r="I325" s="265"/>
      <c r="J325" s="272"/>
      <c r="K325" s="265"/>
      <c r="M325" s="266" t="s">
        <v>380</v>
      </c>
      <c r="O325" s="255"/>
    </row>
    <row r="326" spans="1:80" ht="22.5">
      <c r="A326" s="293">
        <v>25</v>
      </c>
      <c r="B326" s="294" t="s">
        <v>419</v>
      </c>
      <c r="C326" s="295" t="s">
        <v>420</v>
      </c>
      <c r="D326" s="296" t="s">
        <v>123</v>
      </c>
      <c r="E326" s="297">
        <v>1988.9474</v>
      </c>
      <c r="F326" s="297"/>
      <c r="G326" s="298">
        <f>E326*F326</f>
        <v>0</v>
      </c>
      <c r="H326" s="262">
        <v>0.01425</v>
      </c>
      <c r="I326" s="263">
        <f>E326*H326</f>
        <v>28.342500450000003</v>
      </c>
      <c r="J326" s="262">
        <v>0</v>
      </c>
      <c r="K326" s="263">
        <f>E326*J326</f>
        <v>0</v>
      </c>
      <c r="O326" s="255">
        <v>2</v>
      </c>
      <c r="AA326" s="228">
        <v>1</v>
      </c>
      <c r="AB326" s="228">
        <v>1</v>
      </c>
      <c r="AC326" s="228">
        <v>1</v>
      </c>
      <c r="AZ326" s="228">
        <v>1</v>
      </c>
      <c r="BA326" s="228">
        <f>IF(AZ326=1,G326,0)</f>
        <v>0</v>
      </c>
      <c r="BB326" s="228">
        <f>IF(AZ326=2,G326,0)</f>
        <v>0</v>
      </c>
      <c r="BC326" s="228">
        <f>IF(AZ326=3,G326,0)</f>
        <v>0</v>
      </c>
      <c r="BD326" s="228">
        <f>IF(AZ326=4,G326,0)</f>
        <v>0</v>
      </c>
      <c r="BE326" s="228">
        <f>IF(AZ326=5,G326,0)</f>
        <v>0</v>
      </c>
      <c r="CA326" s="255">
        <v>1</v>
      </c>
      <c r="CB326" s="255">
        <v>1</v>
      </c>
    </row>
    <row r="327" spans="1:15" ht="22.5">
      <c r="A327" s="264"/>
      <c r="B327" s="267"/>
      <c r="C327" s="341" t="s">
        <v>421</v>
      </c>
      <c r="D327" s="342"/>
      <c r="E327" s="268">
        <v>112.4925</v>
      </c>
      <c r="F327" s="269"/>
      <c r="G327" s="270"/>
      <c r="H327" s="271"/>
      <c r="I327" s="265"/>
      <c r="J327" s="272"/>
      <c r="K327" s="265"/>
      <c r="M327" s="266" t="s">
        <v>421</v>
      </c>
      <c r="O327" s="255"/>
    </row>
    <row r="328" spans="1:15" ht="12.75">
      <c r="A328" s="264"/>
      <c r="B328" s="267"/>
      <c r="C328" s="341" t="s">
        <v>422</v>
      </c>
      <c r="D328" s="342"/>
      <c r="E328" s="268">
        <v>202.5925</v>
      </c>
      <c r="F328" s="269"/>
      <c r="G328" s="270"/>
      <c r="H328" s="271"/>
      <c r="I328" s="265"/>
      <c r="J328" s="272"/>
      <c r="K328" s="265"/>
      <c r="M328" s="266" t="s">
        <v>422</v>
      </c>
      <c r="O328" s="255"/>
    </row>
    <row r="329" spans="1:15" ht="22.5">
      <c r="A329" s="264"/>
      <c r="B329" s="267"/>
      <c r="C329" s="341" t="s">
        <v>423</v>
      </c>
      <c r="D329" s="342"/>
      <c r="E329" s="268">
        <v>-43.344</v>
      </c>
      <c r="F329" s="269"/>
      <c r="G329" s="270"/>
      <c r="H329" s="271"/>
      <c r="I329" s="265"/>
      <c r="J329" s="272"/>
      <c r="K329" s="265"/>
      <c r="M329" s="266" t="s">
        <v>423</v>
      </c>
      <c r="O329" s="255"/>
    </row>
    <row r="330" spans="1:15" ht="22.5">
      <c r="A330" s="264"/>
      <c r="B330" s="267"/>
      <c r="C330" s="341" t="s">
        <v>424</v>
      </c>
      <c r="D330" s="342"/>
      <c r="E330" s="268">
        <v>-18.48</v>
      </c>
      <c r="F330" s="269"/>
      <c r="G330" s="270"/>
      <c r="H330" s="271"/>
      <c r="I330" s="265"/>
      <c r="J330" s="272"/>
      <c r="K330" s="265"/>
      <c r="M330" s="266" t="s">
        <v>424</v>
      </c>
      <c r="O330" s="255"/>
    </row>
    <row r="331" spans="1:15" ht="22.5">
      <c r="A331" s="264"/>
      <c r="B331" s="267"/>
      <c r="C331" s="341" t="s">
        <v>425</v>
      </c>
      <c r="D331" s="342"/>
      <c r="E331" s="268">
        <v>22.935</v>
      </c>
      <c r="F331" s="269"/>
      <c r="G331" s="270"/>
      <c r="H331" s="271"/>
      <c r="I331" s="265"/>
      <c r="J331" s="272"/>
      <c r="K331" s="265"/>
      <c r="M331" s="266" t="s">
        <v>425</v>
      </c>
      <c r="O331" s="255"/>
    </row>
    <row r="332" spans="1:15" ht="12.75">
      <c r="A332" s="264"/>
      <c r="B332" s="267"/>
      <c r="C332" s="341" t="s">
        <v>426</v>
      </c>
      <c r="D332" s="342"/>
      <c r="E332" s="268">
        <v>112.625</v>
      </c>
      <c r="F332" s="269"/>
      <c r="G332" s="270"/>
      <c r="H332" s="271"/>
      <c r="I332" s="265"/>
      <c r="J332" s="272"/>
      <c r="K332" s="265"/>
      <c r="M332" s="266" t="s">
        <v>426</v>
      </c>
      <c r="O332" s="255"/>
    </row>
    <row r="333" spans="1:15" ht="33.75">
      <c r="A333" s="264"/>
      <c r="B333" s="267"/>
      <c r="C333" s="341" t="s">
        <v>427</v>
      </c>
      <c r="D333" s="342"/>
      <c r="E333" s="268">
        <v>1.725</v>
      </c>
      <c r="F333" s="269"/>
      <c r="G333" s="270"/>
      <c r="H333" s="271"/>
      <c r="I333" s="265"/>
      <c r="J333" s="272"/>
      <c r="K333" s="265"/>
      <c r="M333" s="266" t="s">
        <v>427</v>
      </c>
      <c r="O333" s="255"/>
    </row>
    <row r="334" spans="1:15" ht="12.75">
      <c r="A334" s="264"/>
      <c r="B334" s="267"/>
      <c r="C334" s="341" t="s">
        <v>428</v>
      </c>
      <c r="D334" s="342"/>
      <c r="E334" s="268">
        <v>181.98</v>
      </c>
      <c r="F334" s="269"/>
      <c r="G334" s="270"/>
      <c r="H334" s="271"/>
      <c r="I334" s="265"/>
      <c r="J334" s="272"/>
      <c r="K334" s="265"/>
      <c r="M334" s="266" t="s">
        <v>428</v>
      </c>
      <c r="O334" s="255"/>
    </row>
    <row r="335" spans="1:15" ht="22.5">
      <c r="A335" s="264"/>
      <c r="B335" s="267"/>
      <c r="C335" s="341" t="s">
        <v>429</v>
      </c>
      <c r="D335" s="342"/>
      <c r="E335" s="268">
        <v>-20.6976</v>
      </c>
      <c r="F335" s="269"/>
      <c r="G335" s="270"/>
      <c r="H335" s="271"/>
      <c r="I335" s="265"/>
      <c r="J335" s="272"/>
      <c r="K335" s="265"/>
      <c r="M335" s="266" t="s">
        <v>429</v>
      </c>
      <c r="O335" s="255"/>
    </row>
    <row r="336" spans="1:15" ht="22.5">
      <c r="A336" s="264"/>
      <c r="B336" s="267"/>
      <c r="C336" s="341" t="s">
        <v>430</v>
      </c>
      <c r="D336" s="342"/>
      <c r="E336" s="268">
        <v>-17.3376</v>
      </c>
      <c r="F336" s="269"/>
      <c r="G336" s="270"/>
      <c r="H336" s="271"/>
      <c r="I336" s="265"/>
      <c r="J336" s="272"/>
      <c r="K336" s="265"/>
      <c r="M336" s="266" t="s">
        <v>430</v>
      </c>
      <c r="O336" s="255"/>
    </row>
    <row r="337" spans="1:15" ht="22.5">
      <c r="A337" s="264"/>
      <c r="B337" s="267"/>
      <c r="C337" s="341" t="s">
        <v>431</v>
      </c>
      <c r="D337" s="342"/>
      <c r="E337" s="268">
        <v>-15.84</v>
      </c>
      <c r="F337" s="269"/>
      <c r="G337" s="270"/>
      <c r="H337" s="271"/>
      <c r="I337" s="265"/>
      <c r="J337" s="272"/>
      <c r="K337" s="265"/>
      <c r="M337" s="266" t="s">
        <v>431</v>
      </c>
      <c r="O337" s="255"/>
    </row>
    <row r="338" spans="1:15" ht="22.5">
      <c r="A338" s="264"/>
      <c r="B338" s="267"/>
      <c r="C338" s="341" t="s">
        <v>432</v>
      </c>
      <c r="D338" s="342"/>
      <c r="E338" s="268">
        <v>-19.2</v>
      </c>
      <c r="F338" s="269"/>
      <c r="G338" s="270"/>
      <c r="H338" s="271"/>
      <c r="I338" s="265"/>
      <c r="J338" s="272"/>
      <c r="K338" s="265"/>
      <c r="M338" s="266" t="s">
        <v>432</v>
      </c>
      <c r="O338" s="255"/>
    </row>
    <row r="339" spans="1:15" ht="22.5">
      <c r="A339" s="264"/>
      <c r="B339" s="267"/>
      <c r="C339" s="341" t="s">
        <v>433</v>
      </c>
      <c r="D339" s="342"/>
      <c r="E339" s="268">
        <v>245.7</v>
      </c>
      <c r="F339" s="269"/>
      <c r="G339" s="270"/>
      <c r="H339" s="271"/>
      <c r="I339" s="265"/>
      <c r="J339" s="272"/>
      <c r="K339" s="265"/>
      <c r="M339" s="266" t="s">
        <v>433</v>
      </c>
      <c r="O339" s="255"/>
    </row>
    <row r="340" spans="1:15" ht="22.5">
      <c r="A340" s="264"/>
      <c r="B340" s="267"/>
      <c r="C340" s="341" t="s">
        <v>434</v>
      </c>
      <c r="D340" s="342"/>
      <c r="E340" s="268">
        <v>-1.8444</v>
      </c>
      <c r="F340" s="269"/>
      <c r="G340" s="270"/>
      <c r="H340" s="271"/>
      <c r="I340" s="265"/>
      <c r="J340" s="272"/>
      <c r="K340" s="265"/>
      <c r="M340" s="266" t="s">
        <v>434</v>
      </c>
      <c r="O340" s="255"/>
    </row>
    <row r="341" spans="1:15" ht="22.5">
      <c r="A341" s="264"/>
      <c r="B341" s="267"/>
      <c r="C341" s="341" t="s">
        <v>435</v>
      </c>
      <c r="D341" s="342"/>
      <c r="E341" s="268">
        <v>-3.234</v>
      </c>
      <c r="F341" s="269"/>
      <c r="G341" s="270"/>
      <c r="H341" s="271"/>
      <c r="I341" s="265"/>
      <c r="J341" s="272"/>
      <c r="K341" s="265"/>
      <c r="M341" s="266" t="s">
        <v>435</v>
      </c>
      <c r="O341" s="255"/>
    </row>
    <row r="342" spans="1:15" ht="22.5">
      <c r="A342" s="264"/>
      <c r="B342" s="267"/>
      <c r="C342" s="341" t="s">
        <v>436</v>
      </c>
      <c r="D342" s="342"/>
      <c r="E342" s="268">
        <v>-1.08</v>
      </c>
      <c r="F342" s="269"/>
      <c r="G342" s="270"/>
      <c r="H342" s="271"/>
      <c r="I342" s="265"/>
      <c r="J342" s="272"/>
      <c r="K342" s="265"/>
      <c r="M342" s="266" t="s">
        <v>436</v>
      </c>
      <c r="O342" s="255"/>
    </row>
    <row r="343" spans="1:15" ht="22.5">
      <c r="A343" s="264"/>
      <c r="B343" s="267"/>
      <c r="C343" s="341" t="s">
        <v>437</v>
      </c>
      <c r="D343" s="342"/>
      <c r="E343" s="268">
        <v>-1.7064</v>
      </c>
      <c r="F343" s="269"/>
      <c r="G343" s="270"/>
      <c r="H343" s="271"/>
      <c r="I343" s="265"/>
      <c r="J343" s="272"/>
      <c r="K343" s="265"/>
      <c r="M343" s="266" t="s">
        <v>437</v>
      </c>
      <c r="O343" s="255"/>
    </row>
    <row r="344" spans="1:15" ht="22.5">
      <c r="A344" s="264"/>
      <c r="B344" s="267"/>
      <c r="C344" s="341" t="s">
        <v>434</v>
      </c>
      <c r="D344" s="342"/>
      <c r="E344" s="268">
        <v>-1.8444</v>
      </c>
      <c r="F344" s="269"/>
      <c r="G344" s="270"/>
      <c r="H344" s="271"/>
      <c r="I344" s="265"/>
      <c r="J344" s="272"/>
      <c r="K344" s="265"/>
      <c r="M344" s="266" t="s">
        <v>434</v>
      </c>
      <c r="O344" s="255"/>
    </row>
    <row r="345" spans="1:15" ht="22.5">
      <c r="A345" s="264"/>
      <c r="B345" s="267"/>
      <c r="C345" s="341" t="s">
        <v>438</v>
      </c>
      <c r="D345" s="342"/>
      <c r="E345" s="268">
        <v>-1.8304</v>
      </c>
      <c r="F345" s="269"/>
      <c r="G345" s="270"/>
      <c r="H345" s="271"/>
      <c r="I345" s="265"/>
      <c r="J345" s="272"/>
      <c r="K345" s="265"/>
      <c r="M345" s="266" t="s">
        <v>438</v>
      </c>
      <c r="O345" s="255"/>
    </row>
    <row r="346" spans="1:15" ht="22.5">
      <c r="A346" s="264"/>
      <c r="B346" s="267"/>
      <c r="C346" s="341" t="s">
        <v>439</v>
      </c>
      <c r="D346" s="342"/>
      <c r="E346" s="268">
        <v>-11.9448</v>
      </c>
      <c r="F346" s="269"/>
      <c r="G346" s="270"/>
      <c r="H346" s="271"/>
      <c r="I346" s="265"/>
      <c r="J346" s="272"/>
      <c r="K346" s="265"/>
      <c r="M346" s="266" t="s">
        <v>439</v>
      </c>
      <c r="O346" s="255"/>
    </row>
    <row r="347" spans="1:15" ht="12.75">
      <c r="A347" s="264"/>
      <c r="B347" s="267"/>
      <c r="C347" s="341" t="s">
        <v>440</v>
      </c>
      <c r="D347" s="342"/>
      <c r="E347" s="268">
        <v>-2.52</v>
      </c>
      <c r="F347" s="269"/>
      <c r="G347" s="270"/>
      <c r="H347" s="271"/>
      <c r="I347" s="265"/>
      <c r="J347" s="272"/>
      <c r="K347" s="265"/>
      <c r="M347" s="266" t="s">
        <v>440</v>
      </c>
      <c r="O347" s="255"/>
    </row>
    <row r="348" spans="1:15" ht="45">
      <c r="A348" s="264"/>
      <c r="B348" s="267"/>
      <c r="C348" s="341" t="s">
        <v>441</v>
      </c>
      <c r="D348" s="342"/>
      <c r="E348" s="268">
        <v>-16.405</v>
      </c>
      <c r="F348" s="269"/>
      <c r="G348" s="270"/>
      <c r="H348" s="271"/>
      <c r="I348" s="265"/>
      <c r="J348" s="272"/>
      <c r="K348" s="265"/>
      <c r="M348" s="266" t="s">
        <v>441</v>
      </c>
      <c r="O348" s="255"/>
    </row>
    <row r="349" spans="1:15" ht="12.75">
      <c r="A349" s="264"/>
      <c r="B349" s="267"/>
      <c r="C349" s="341" t="s">
        <v>442</v>
      </c>
      <c r="D349" s="342"/>
      <c r="E349" s="268">
        <v>2.8</v>
      </c>
      <c r="F349" s="269"/>
      <c r="G349" s="270"/>
      <c r="H349" s="271"/>
      <c r="I349" s="265"/>
      <c r="J349" s="272"/>
      <c r="K349" s="265"/>
      <c r="M349" s="266" t="s">
        <v>442</v>
      </c>
      <c r="O349" s="255"/>
    </row>
    <row r="350" spans="1:15" ht="12.75">
      <c r="A350" s="264"/>
      <c r="B350" s="267"/>
      <c r="C350" s="341" t="s">
        <v>443</v>
      </c>
      <c r="D350" s="342"/>
      <c r="E350" s="268">
        <v>10.5</v>
      </c>
      <c r="F350" s="269"/>
      <c r="G350" s="270"/>
      <c r="H350" s="271"/>
      <c r="I350" s="265"/>
      <c r="J350" s="272"/>
      <c r="K350" s="265"/>
      <c r="M350" s="266" t="s">
        <v>443</v>
      </c>
      <c r="O350" s="255"/>
    </row>
    <row r="351" spans="1:15" ht="22.5">
      <c r="A351" s="264"/>
      <c r="B351" s="267"/>
      <c r="C351" s="341" t="s">
        <v>444</v>
      </c>
      <c r="D351" s="342"/>
      <c r="E351" s="268">
        <v>-2.15</v>
      </c>
      <c r="F351" s="269"/>
      <c r="G351" s="270"/>
      <c r="H351" s="271"/>
      <c r="I351" s="265"/>
      <c r="J351" s="272"/>
      <c r="K351" s="265"/>
      <c r="M351" s="266" t="s">
        <v>444</v>
      </c>
      <c r="O351" s="255"/>
    </row>
    <row r="352" spans="1:15" ht="12.75">
      <c r="A352" s="264"/>
      <c r="B352" s="267"/>
      <c r="C352" s="341" t="s">
        <v>445</v>
      </c>
      <c r="D352" s="342"/>
      <c r="E352" s="268">
        <v>14.3</v>
      </c>
      <c r="F352" s="269"/>
      <c r="G352" s="270"/>
      <c r="H352" s="271"/>
      <c r="I352" s="265"/>
      <c r="J352" s="272"/>
      <c r="K352" s="265"/>
      <c r="M352" s="266" t="s">
        <v>445</v>
      </c>
      <c r="O352" s="255"/>
    </row>
    <row r="353" spans="1:15" ht="12.75">
      <c r="A353" s="264"/>
      <c r="B353" s="267"/>
      <c r="C353" s="341" t="s">
        <v>446</v>
      </c>
      <c r="D353" s="342"/>
      <c r="E353" s="268">
        <v>7.77</v>
      </c>
      <c r="F353" s="269"/>
      <c r="G353" s="270"/>
      <c r="H353" s="271"/>
      <c r="I353" s="265"/>
      <c r="J353" s="272"/>
      <c r="K353" s="265"/>
      <c r="M353" s="266" t="s">
        <v>446</v>
      </c>
      <c r="O353" s="255"/>
    </row>
    <row r="354" spans="1:15" ht="12.75">
      <c r="A354" s="264"/>
      <c r="B354" s="267"/>
      <c r="C354" s="341" t="s">
        <v>447</v>
      </c>
      <c r="D354" s="342"/>
      <c r="E354" s="268">
        <v>146.9</v>
      </c>
      <c r="F354" s="269"/>
      <c r="G354" s="270"/>
      <c r="H354" s="271"/>
      <c r="I354" s="265"/>
      <c r="J354" s="272"/>
      <c r="K354" s="265"/>
      <c r="M354" s="266" t="s">
        <v>447</v>
      </c>
      <c r="O354" s="255"/>
    </row>
    <row r="355" spans="1:15" ht="22.5">
      <c r="A355" s="264"/>
      <c r="B355" s="267"/>
      <c r="C355" s="341" t="s">
        <v>448</v>
      </c>
      <c r="D355" s="342"/>
      <c r="E355" s="268">
        <v>-25.596</v>
      </c>
      <c r="F355" s="269"/>
      <c r="G355" s="270"/>
      <c r="H355" s="271"/>
      <c r="I355" s="265"/>
      <c r="J355" s="272"/>
      <c r="K355" s="265"/>
      <c r="M355" s="266" t="s">
        <v>448</v>
      </c>
      <c r="O355" s="255"/>
    </row>
    <row r="356" spans="1:15" ht="12.75">
      <c r="A356" s="264"/>
      <c r="B356" s="267"/>
      <c r="C356" s="341" t="s">
        <v>449</v>
      </c>
      <c r="D356" s="342"/>
      <c r="E356" s="268">
        <v>-2.4624</v>
      </c>
      <c r="F356" s="269"/>
      <c r="G356" s="270"/>
      <c r="H356" s="271"/>
      <c r="I356" s="265"/>
      <c r="J356" s="272"/>
      <c r="K356" s="265"/>
      <c r="M356" s="266" t="s">
        <v>449</v>
      </c>
      <c r="O356" s="255"/>
    </row>
    <row r="357" spans="1:15" ht="33.75">
      <c r="A357" s="264"/>
      <c r="B357" s="267"/>
      <c r="C357" s="341" t="s">
        <v>450</v>
      </c>
      <c r="D357" s="342"/>
      <c r="E357" s="268">
        <v>-18.9</v>
      </c>
      <c r="F357" s="269"/>
      <c r="G357" s="270"/>
      <c r="H357" s="271"/>
      <c r="I357" s="265"/>
      <c r="J357" s="272"/>
      <c r="K357" s="265"/>
      <c r="M357" s="266" t="s">
        <v>450</v>
      </c>
      <c r="O357" s="255"/>
    </row>
    <row r="358" spans="1:15" ht="22.5">
      <c r="A358" s="264"/>
      <c r="B358" s="267"/>
      <c r="C358" s="341" t="s">
        <v>451</v>
      </c>
      <c r="D358" s="342"/>
      <c r="E358" s="268">
        <v>77.355</v>
      </c>
      <c r="F358" s="269"/>
      <c r="G358" s="270"/>
      <c r="H358" s="271"/>
      <c r="I358" s="265"/>
      <c r="J358" s="272"/>
      <c r="K358" s="265"/>
      <c r="M358" s="266" t="s">
        <v>451</v>
      </c>
      <c r="O358" s="255"/>
    </row>
    <row r="359" spans="1:15" ht="22.5">
      <c r="A359" s="264"/>
      <c r="B359" s="267"/>
      <c r="C359" s="341" t="s">
        <v>452</v>
      </c>
      <c r="D359" s="342"/>
      <c r="E359" s="268">
        <v>-7.3944</v>
      </c>
      <c r="F359" s="269"/>
      <c r="G359" s="270"/>
      <c r="H359" s="271"/>
      <c r="I359" s="265"/>
      <c r="J359" s="272"/>
      <c r="K359" s="265"/>
      <c r="M359" s="266" t="s">
        <v>452</v>
      </c>
      <c r="O359" s="255"/>
    </row>
    <row r="360" spans="1:15" ht="22.5">
      <c r="A360" s="264"/>
      <c r="B360" s="267"/>
      <c r="C360" s="341" t="s">
        <v>453</v>
      </c>
      <c r="D360" s="342"/>
      <c r="E360" s="268">
        <v>-3.2232</v>
      </c>
      <c r="F360" s="269"/>
      <c r="G360" s="270"/>
      <c r="H360" s="271"/>
      <c r="I360" s="265"/>
      <c r="J360" s="272"/>
      <c r="K360" s="265"/>
      <c r="M360" s="266" t="s">
        <v>453</v>
      </c>
      <c r="O360" s="255"/>
    </row>
    <row r="361" spans="1:15" ht="22.5">
      <c r="A361" s="264"/>
      <c r="B361" s="267"/>
      <c r="C361" s="341" t="s">
        <v>454</v>
      </c>
      <c r="D361" s="342"/>
      <c r="E361" s="268">
        <v>-8.595</v>
      </c>
      <c r="F361" s="269"/>
      <c r="G361" s="270"/>
      <c r="H361" s="271"/>
      <c r="I361" s="265"/>
      <c r="J361" s="272"/>
      <c r="K361" s="265"/>
      <c r="M361" s="266" t="s">
        <v>454</v>
      </c>
      <c r="O361" s="255"/>
    </row>
    <row r="362" spans="1:15" ht="22.5">
      <c r="A362" s="264"/>
      <c r="B362" s="267"/>
      <c r="C362" s="341" t="s">
        <v>455</v>
      </c>
      <c r="D362" s="342"/>
      <c r="E362" s="268">
        <v>42.9</v>
      </c>
      <c r="F362" s="269"/>
      <c r="G362" s="270"/>
      <c r="H362" s="271"/>
      <c r="I362" s="265"/>
      <c r="J362" s="272"/>
      <c r="K362" s="265"/>
      <c r="M362" s="266" t="s">
        <v>455</v>
      </c>
      <c r="O362" s="255"/>
    </row>
    <row r="363" spans="1:15" ht="22.5">
      <c r="A363" s="264"/>
      <c r="B363" s="267"/>
      <c r="C363" s="341" t="s">
        <v>452</v>
      </c>
      <c r="D363" s="342"/>
      <c r="E363" s="268">
        <v>-7.3944</v>
      </c>
      <c r="F363" s="269"/>
      <c r="G363" s="270"/>
      <c r="H363" s="271"/>
      <c r="I363" s="265"/>
      <c r="J363" s="272"/>
      <c r="K363" s="265"/>
      <c r="M363" s="266" t="s">
        <v>452</v>
      </c>
      <c r="O363" s="255"/>
    </row>
    <row r="364" spans="1:15" ht="22.5">
      <c r="A364" s="264"/>
      <c r="B364" s="267"/>
      <c r="C364" s="341" t="s">
        <v>456</v>
      </c>
      <c r="D364" s="342"/>
      <c r="E364" s="268">
        <v>-4.875</v>
      </c>
      <c r="F364" s="269"/>
      <c r="G364" s="270"/>
      <c r="H364" s="271"/>
      <c r="I364" s="265"/>
      <c r="J364" s="272"/>
      <c r="K364" s="265"/>
      <c r="M364" s="266" t="s">
        <v>456</v>
      </c>
      <c r="O364" s="255"/>
    </row>
    <row r="365" spans="1:15" ht="22.5">
      <c r="A365" s="264"/>
      <c r="B365" s="267"/>
      <c r="C365" s="341" t="s">
        <v>457</v>
      </c>
      <c r="D365" s="342"/>
      <c r="E365" s="268">
        <v>28.595</v>
      </c>
      <c r="F365" s="269"/>
      <c r="G365" s="270"/>
      <c r="H365" s="271"/>
      <c r="I365" s="265"/>
      <c r="J365" s="272"/>
      <c r="K365" s="265"/>
      <c r="M365" s="266" t="s">
        <v>457</v>
      </c>
      <c r="O365" s="255"/>
    </row>
    <row r="366" spans="1:15" ht="22.5">
      <c r="A366" s="264"/>
      <c r="B366" s="267"/>
      <c r="C366" s="341" t="s">
        <v>458</v>
      </c>
      <c r="D366" s="342"/>
      <c r="E366" s="268">
        <v>-1.1664</v>
      </c>
      <c r="F366" s="269"/>
      <c r="G366" s="270"/>
      <c r="H366" s="271"/>
      <c r="I366" s="265"/>
      <c r="J366" s="272"/>
      <c r="K366" s="265"/>
      <c r="M366" s="266" t="s">
        <v>458</v>
      </c>
      <c r="O366" s="255"/>
    </row>
    <row r="367" spans="1:15" ht="22.5">
      <c r="A367" s="264"/>
      <c r="B367" s="267"/>
      <c r="C367" s="341" t="s">
        <v>459</v>
      </c>
      <c r="D367" s="342"/>
      <c r="E367" s="268">
        <v>-2.1384</v>
      </c>
      <c r="F367" s="269"/>
      <c r="G367" s="270"/>
      <c r="H367" s="271"/>
      <c r="I367" s="265"/>
      <c r="J367" s="272"/>
      <c r="K367" s="265"/>
      <c r="M367" s="266" t="s">
        <v>459</v>
      </c>
      <c r="O367" s="255"/>
    </row>
    <row r="368" spans="1:15" ht="22.5">
      <c r="A368" s="264"/>
      <c r="B368" s="267"/>
      <c r="C368" s="341" t="s">
        <v>460</v>
      </c>
      <c r="D368" s="342"/>
      <c r="E368" s="268">
        <v>-1.5984</v>
      </c>
      <c r="F368" s="269"/>
      <c r="G368" s="270"/>
      <c r="H368" s="271"/>
      <c r="I368" s="265"/>
      <c r="J368" s="272"/>
      <c r="K368" s="265"/>
      <c r="M368" s="266" t="s">
        <v>460</v>
      </c>
      <c r="O368" s="255"/>
    </row>
    <row r="369" spans="1:15" ht="22.5">
      <c r="A369" s="264"/>
      <c r="B369" s="267"/>
      <c r="C369" s="341" t="s">
        <v>461</v>
      </c>
      <c r="D369" s="342"/>
      <c r="E369" s="268">
        <v>-2.15</v>
      </c>
      <c r="F369" s="269"/>
      <c r="G369" s="270"/>
      <c r="H369" s="271"/>
      <c r="I369" s="265"/>
      <c r="J369" s="272"/>
      <c r="K369" s="265"/>
      <c r="M369" s="266" t="s">
        <v>461</v>
      </c>
      <c r="O369" s="255"/>
    </row>
    <row r="370" spans="1:15" ht="22.5">
      <c r="A370" s="264"/>
      <c r="B370" s="267"/>
      <c r="C370" s="341" t="s">
        <v>462</v>
      </c>
      <c r="D370" s="342"/>
      <c r="E370" s="268">
        <v>77.539</v>
      </c>
      <c r="F370" s="269"/>
      <c r="G370" s="270"/>
      <c r="H370" s="271"/>
      <c r="I370" s="265"/>
      <c r="J370" s="272"/>
      <c r="K370" s="265"/>
      <c r="M370" s="266" t="s">
        <v>462</v>
      </c>
      <c r="O370" s="255"/>
    </row>
    <row r="371" spans="1:15" ht="22.5">
      <c r="A371" s="264"/>
      <c r="B371" s="267"/>
      <c r="C371" s="341" t="s">
        <v>463</v>
      </c>
      <c r="D371" s="342"/>
      <c r="E371" s="268">
        <v>-4.2</v>
      </c>
      <c r="F371" s="269"/>
      <c r="G371" s="270"/>
      <c r="H371" s="271"/>
      <c r="I371" s="265"/>
      <c r="J371" s="272"/>
      <c r="K371" s="265"/>
      <c r="M371" s="266" t="s">
        <v>463</v>
      </c>
      <c r="O371" s="255"/>
    </row>
    <row r="372" spans="1:15" ht="12.75">
      <c r="A372" s="264"/>
      <c r="B372" s="267"/>
      <c r="C372" s="341" t="s">
        <v>464</v>
      </c>
      <c r="D372" s="342"/>
      <c r="E372" s="268">
        <v>-5.0688</v>
      </c>
      <c r="F372" s="269"/>
      <c r="G372" s="270"/>
      <c r="H372" s="271"/>
      <c r="I372" s="265"/>
      <c r="J372" s="272"/>
      <c r="K372" s="265"/>
      <c r="M372" s="266" t="s">
        <v>464</v>
      </c>
      <c r="O372" s="255"/>
    </row>
    <row r="373" spans="1:15" ht="12.75">
      <c r="A373" s="264"/>
      <c r="B373" s="267"/>
      <c r="C373" s="341" t="s">
        <v>465</v>
      </c>
      <c r="D373" s="342"/>
      <c r="E373" s="268">
        <v>-3.7888</v>
      </c>
      <c r="F373" s="269"/>
      <c r="G373" s="270"/>
      <c r="H373" s="271"/>
      <c r="I373" s="265"/>
      <c r="J373" s="272"/>
      <c r="K373" s="265"/>
      <c r="M373" s="266" t="s">
        <v>465</v>
      </c>
      <c r="O373" s="255"/>
    </row>
    <row r="374" spans="1:15" ht="22.5">
      <c r="A374" s="264"/>
      <c r="B374" s="267"/>
      <c r="C374" s="341" t="s">
        <v>466</v>
      </c>
      <c r="D374" s="342"/>
      <c r="E374" s="268">
        <v>-8.745</v>
      </c>
      <c r="F374" s="269"/>
      <c r="G374" s="270"/>
      <c r="H374" s="271"/>
      <c r="I374" s="265"/>
      <c r="J374" s="272"/>
      <c r="K374" s="265"/>
      <c r="M374" s="266" t="s">
        <v>466</v>
      </c>
      <c r="O374" s="255"/>
    </row>
    <row r="375" spans="1:15" ht="22.5">
      <c r="A375" s="264"/>
      <c r="B375" s="267"/>
      <c r="C375" s="341" t="s">
        <v>467</v>
      </c>
      <c r="D375" s="342"/>
      <c r="E375" s="268">
        <v>28.595</v>
      </c>
      <c r="F375" s="269"/>
      <c r="G375" s="270"/>
      <c r="H375" s="271"/>
      <c r="I375" s="265"/>
      <c r="J375" s="272"/>
      <c r="K375" s="265"/>
      <c r="M375" s="266" t="s">
        <v>467</v>
      </c>
      <c r="O375" s="255"/>
    </row>
    <row r="376" spans="1:15" ht="22.5">
      <c r="A376" s="264"/>
      <c r="B376" s="267"/>
      <c r="C376" s="341" t="s">
        <v>458</v>
      </c>
      <c r="D376" s="342"/>
      <c r="E376" s="268">
        <v>-1.1664</v>
      </c>
      <c r="F376" s="269"/>
      <c r="G376" s="270"/>
      <c r="H376" s="271"/>
      <c r="I376" s="265"/>
      <c r="J376" s="272"/>
      <c r="K376" s="265"/>
      <c r="M376" s="266" t="s">
        <v>458</v>
      </c>
      <c r="O376" s="255"/>
    </row>
    <row r="377" spans="1:15" ht="22.5">
      <c r="A377" s="264"/>
      <c r="B377" s="267"/>
      <c r="C377" s="341" t="s">
        <v>459</v>
      </c>
      <c r="D377" s="342"/>
      <c r="E377" s="268">
        <v>-2.1384</v>
      </c>
      <c r="F377" s="269"/>
      <c r="G377" s="270"/>
      <c r="H377" s="271"/>
      <c r="I377" s="265"/>
      <c r="J377" s="272"/>
      <c r="K377" s="265"/>
      <c r="M377" s="266" t="s">
        <v>459</v>
      </c>
      <c r="O377" s="255"/>
    </row>
    <row r="378" spans="1:15" ht="22.5">
      <c r="A378" s="264"/>
      <c r="B378" s="267"/>
      <c r="C378" s="341" t="s">
        <v>460</v>
      </c>
      <c r="D378" s="342"/>
      <c r="E378" s="268">
        <v>-1.5984</v>
      </c>
      <c r="F378" s="269"/>
      <c r="G378" s="270"/>
      <c r="H378" s="271"/>
      <c r="I378" s="265"/>
      <c r="J378" s="272"/>
      <c r="K378" s="265"/>
      <c r="M378" s="266" t="s">
        <v>460</v>
      </c>
      <c r="O378" s="255"/>
    </row>
    <row r="379" spans="1:15" ht="22.5">
      <c r="A379" s="264"/>
      <c r="B379" s="267"/>
      <c r="C379" s="341" t="s">
        <v>461</v>
      </c>
      <c r="D379" s="342"/>
      <c r="E379" s="268">
        <v>-2.15</v>
      </c>
      <c r="F379" s="269"/>
      <c r="G379" s="270"/>
      <c r="H379" s="271"/>
      <c r="I379" s="265"/>
      <c r="J379" s="272"/>
      <c r="K379" s="265"/>
      <c r="M379" s="266" t="s">
        <v>461</v>
      </c>
      <c r="O379" s="255"/>
    </row>
    <row r="380" spans="1:15" ht="22.5">
      <c r="A380" s="264"/>
      <c r="B380" s="267"/>
      <c r="C380" s="341" t="s">
        <v>455</v>
      </c>
      <c r="D380" s="342"/>
      <c r="E380" s="268">
        <v>42.9</v>
      </c>
      <c r="F380" s="269"/>
      <c r="G380" s="270"/>
      <c r="H380" s="271"/>
      <c r="I380" s="265"/>
      <c r="J380" s="272"/>
      <c r="K380" s="265"/>
      <c r="M380" s="266" t="s">
        <v>455</v>
      </c>
      <c r="O380" s="255"/>
    </row>
    <row r="381" spans="1:15" ht="22.5">
      <c r="A381" s="264"/>
      <c r="B381" s="267"/>
      <c r="C381" s="341" t="s">
        <v>452</v>
      </c>
      <c r="D381" s="342"/>
      <c r="E381" s="268">
        <v>-7.3944</v>
      </c>
      <c r="F381" s="269"/>
      <c r="G381" s="270"/>
      <c r="H381" s="271"/>
      <c r="I381" s="265"/>
      <c r="J381" s="272"/>
      <c r="K381" s="265"/>
      <c r="M381" s="266" t="s">
        <v>452</v>
      </c>
      <c r="O381" s="255"/>
    </row>
    <row r="382" spans="1:15" ht="22.5">
      <c r="A382" s="264"/>
      <c r="B382" s="267"/>
      <c r="C382" s="341" t="s">
        <v>456</v>
      </c>
      <c r="D382" s="342"/>
      <c r="E382" s="268">
        <v>-4.875</v>
      </c>
      <c r="F382" s="269"/>
      <c r="G382" s="270"/>
      <c r="H382" s="271"/>
      <c r="I382" s="265"/>
      <c r="J382" s="272"/>
      <c r="K382" s="265"/>
      <c r="M382" s="266" t="s">
        <v>456</v>
      </c>
      <c r="O382" s="255"/>
    </row>
    <row r="383" spans="1:15" ht="22.5">
      <c r="A383" s="264"/>
      <c r="B383" s="267"/>
      <c r="C383" s="341" t="s">
        <v>468</v>
      </c>
      <c r="D383" s="342"/>
      <c r="E383" s="268">
        <v>77.355</v>
      </c>
      <c r="F383" s="269"/>
      <c r="G383" s="270"/>
      <c r="H383" s="271"/>
      <c r="I383" s="265"/>
      <c r="J383" s="272"/>
      <c r="K383" s="265"/>
      <c r="M383" s="266" t="s">
        <v>468</v>
      </c>
      <c r="O383" s="255"/>
    </row>
    <row r="384" spans="1:15" ht="22.5">
      <c r="A384" s="264"/>
      <c r="B384" s="267"/>
      <c r="C384" s="341" t="s">
        <v>452</v>
      </c>
      <c r="D384" s="342"/>
      <c r="E384" s="268">
        <v>-7.3944</v>
      </c>
      <c r="F384" s="269"/>
      <c r="G384" s="270"/>
      <c r="H384" s="271"/>
      <c r="I384" s="265"/>
      <c r="J384" s="272"/>
      <c r="K384" s="265"/>
      <c r="M384" s="266" t="s">
        <v>452</v>
      </c>
      <c r="O384" s="255"/>
    </row>
    <row r="385" spans="1:15" ht="22.5">
      <c r="A385" s="264"/>
      <c r="B385" s="267"/>
      <c r="C385" s="341" t="s">
        <v>453</v>
      </c>
      <c r="D385" s="342"/>
      <c r="E385" s="268">
        <v>-3.2232</v>
      </c>
      <c r="F385" s="269"/>
      <c r="G385" s="270"/>
      <c r="H385" s="271"/>
      <c r="I385" s="265"/>
      <c r="J385" s="272"/>
      <c r="K385" s="265"/>
      <c r="M385" s="266" t="s">
        <v>453</v>
      </c>
      <c r="O385" s="255"/>
    </row>
    <row r="386" spans="1:15" ht="22.5">
      <c r="A386" s="264"/>
      <c r="B386" s="267"/>
      <c r="C386" s="341" t="s">
        <v>454</v>
      </c>
      <c r="D386" s="342"/>
      <c r="E386" s="268">
        <v>-8.595</v>
      </c>
      <c r="F386" s="269"/>
      <c r="G386" s="270"/>
      <c r="H386" s="271"/>
      <c r="I386" s="265"/>
      <c r="J386" s="272"/>
      <c r="K386" s="265"/>
      <c r="M386" s="266" t="s">
        <v>454</v>
      </c>
      <c r="O386" s="255"/>
    </row>
    <row r="387" spans="1:15" ht="22.5">
      <c r="A387" s="264"/>
      <c r="B387" s="267"/>
      <c r="C387" s="341" t="s">
        <v>469</v>
      </c>
      <c r="D387" s="342"/>
      <c r="E387" s="268">
        <v>154.704</v>
      </c>
      <c r="F387" s="269"/>
      <c r="G387" s="270"/>
      <c r="H387" s="271"/>
      <c r="I387" s="265"/>
      <c r="J387" s="272"/>
      <c r="K387" s="265"/>
      <c r="M387" s="266" t="s">
        <v>469</v>
      </c>
      <c r="O387" s="255"/>
    </row>
    <row r="388" spans="1:15" ht="22.5">
      <c r="A388" s="264"/>
      <c r="B388" s="267"/>
      <c r="C388" s="341" t="s">
        <v>470</v>
      </c>
      <c r="D388" s="342"/>
      <c r="E388" s="268">
        <v>-25.596</v>
      </c>
      <c r="F388" s="269"/>
      <c r="G388" s="270"/>
      <c r="H388" s="271"/>
      <c r="I388" s="265"/>
      <c r="J388" s="272"/>
      <c r="K388" s="265"/>
      <c r="M388" s="266" t="s">
        <v>470</v>
      </c>
      <c r="O388" s="255"/>
    </row>
    <row r="389" spans="1:15" ht="22.5">
      <c r="A389" s="264"/>
      <c r="B389" s="267"/>
      <c r="C389" s="341" t="s">
        <v>471</v>
      </c>
      <c r="D389" s="342"/>
      <c r="E389" s="268">
        <v>-2.4624</v>
      </c>
      <c r="F389" s="269"/>
      <c r="G389" s="270"/>
      <c r="H389" s="271"/>
      <c r="I389" s="265"/>
      <c r="J389" s="272"/>
      <c r="K389" s="265"/>
      <c r="M389" s="266" t="s">
        <v>471</v>
      </c>
      <c r="O389" s="255"/>
    </row>
    <row r="390" spans="1:15" ht="33.75">
      <c r="A390" s="264"/>
      <c r="B390" s="267"/>
      <c r="C390" s="341" t="s">
        <v>472</v>
      </c>
      <c r="D390" s="342"/>
      <c r="E390" s="268">
        <v>-19.53</v>
      </c>
      <c r="F390" s="269"/>
      <c r="G390" s="270"/>
      <c r="H390" s="271"/>
      <c r="I390" s="265"/>
      <c r="J390" s="272"/>
      <c r="K390" s="265"/>
      <c r="M390" s="266" t="s">
        <v>472</v>
      </c>
      <c r="O390" s="255"/>
    </row>
    <row r="391" spans="1:15" ht="22.5">
      <c r="A391" s="264"/>
      <c r="B391" s="267"/>
      <c r="C391" s="341" t="s">
        <v>473</v>
      </c>
      <c r="D391" s="342"/>
      <c r="E391" s="268">
        <v>87.8855</v>
      </c>
      <c r="F391" s="269"/>
      <c r="G391" s="270"/>
      <c r="H391" s="271"/>
      <c r="I391" s="265"/>
      <c r="J391" s="272"/>
      <c r="K391" s="265"/>
      <c r="M391" s="266" t="s">
        <v>473</v>
      </c>
      <c r="O391" s="255"/>
    </row>
    <row r="392" spans="1:15" ht="22.5">
      <c r="A392" s="264"/>
      <c r="B392" s="267"/>
      <c r="C392" s="341" t="s">
        <v>439</v>
      </c>
      <c r="D392" s="342"/>
      <c r="E392" s="268">
        <v>-11.9448</v>
      </c>
      <c r="F392" s="269"/>
      <c r="G392" s="270"/>
      <c r="H392" s="271"/>
      <c r="I392" s="265"/>
      <c r="J392" s="272"/>
      <c r="K392" s="265"/>
      <c r="M392" s="266" t="s">
        <v>439</v>
      </c>
      <c r="O392" s="255"/>
    </row>
    <row r="393" spans="1:15" ht="12.75">
      <c r="A393" s="264"/>
      <c r="B393" s="267"/>
      <c r="C393" s="341" t="s">
        <v>474</v>
      </c>
      <c r="D393" s="342"/>
      <c r="E393" s="268">
        <v>-1.1664</v>
      </c>
      <c r="F393" s="269"/>
      <c r="G393" s="270"/>
      <c r="H393" s="271"/>
      <c r="I393" s="265"/>
      <c r="J393" s="272"/>
      <c r="K393" s="265"/>
      <c r="M393" s="266" t="s">
        <v>474</v>
      </c>
      <c r="O393" s="255"/>
    </row>
    <row r="394" spans="1:15" ht="22.5">
      <c r="A394" s="264"/>
      <c r="B394" s="267"/>
      <c r="C394" s="341" t="s">
        <v>475</v>
      </c>
      <c r="D394" s="342"/>
      <c r="E394" s="268">
        <v>-9.6225</v>
      </c>
      <c r="F394" s="269"/>
      <c r="G394" s="270"/>
      <c r="H394" s="271"/>
      <c r="I394" s="265"/>
      <c r="J394" s="272"/>
      <c r="K394" s="265"/>
      <c r="M394" s="266" t="s">
        <v>475</v>
      </c>
      <c r="O394" s="255"/>
    </row>
    <row r="395" spans="1:15" ht="12.75">
      <c r="A395" s="264"/>
      <c r="B395" s="267"/>
      <c r="C395" s="341" t="s">
        <v>476</v>
      </c>
      <c r="D395" s="342"/>
      <c r="E395" s="268">
        <v>252.59</v>
      </c>
      <c r="F395" s="269"/>
      <c r="G395" s="270"/>
      <c r="H395" s="271"/>
      <c r="I395" s="265"/>
      <c r="J395" s="272"/>
      <c r="K395" s="265"/>
      <c r="M395" s="266" t="s">
        <v>476</v>
      </c>
      <c r="O395" s="255"/>
    </row>
    <row r="396" spans="1:15" ht="22.5">
      <c r="A396" s="264"/>
      <c r="B396" s="267"/>
      <c r="C396" s="341" t="s">
        <v>477</v>
      </c>
      <c r="D396" s="342"/>
      <c r="E396" s="268">
        <v>-34.6752</v>
      </c>
      <c r="F396" s="269"/>
      <c r="G396" s="270"/>
      <c r="H396" s="271"/>
      <c r="I396" s="265"/>
      <c r="J396" s="272"/>
      <c r="K396" s="265"/>
      <c r="M396" s="266" t="s">
        <v>477</v>
      </c>
      <c r="O396" s="255"/>
    </row>
    <row r="397" spans="1:15" ht="12.75">
      <c r="A397" s="264"/>
      <c r="B397" s="267"/>
      <c r="C397" s="341" t="s">
        <v>478</v>
      </c>
      <c r="D397" s="342"/>
      <c r="E397" s="268">
        <v>-14.784</v>
      </c>
      <c r="F397" s="269"/>
      <c r="G397" s="270"/>
      <c r="H397" s="271"/>
      <c r="I397" s="265"/>
      <c r="J397" s="272"/>
      <c r="K397" s="265"/>
      <c r="M397" s="266" t="s">
        <v>478</v>
      </c>
      <c r="O397" s="255"/>
    </row>
    <row r="398" spans="1:15" ht="22.5">
      <c r="A398" s="264"/>
      <c r="B398" s="267"/>
      <c r="C398" s="341" t="s">
        <v>479</v>
      </c>
      <c r="D398" s="342"/>
      <c r="E398" s="268">
        <v>-15.6</v>
      </c>
      <c r="F398" s="269"/>
      <c r="G398" s="270"/>
      <c r="H398" s="271"/>
      <c r="I398" s="265"/>
      <c r="J398" s="272"/>
      <c r="K398" s="265"/>
      <c r="M398" s="266" t="s">
        <v>479</v>
      </c>
      <c r="O398" s="255"/>
    </row>
    <row r="399" spans="1:15" ht="12.75">
      <c r="A399" s="264"/>
      <c r="B399" s="267"/>
      <c r="C399" s="341" t="s">
        <v>480</v>
      </c>
      <c r="D399" s="342"/>
      <c r="E399" s="268">
        <v>803.925</v>
      </c>
      <c r="F399" s="269"/>
      <c r="G399" s="270"/>
      <c r="H399" s="271"/>
      <c r="I399" s="265"/>
      <c r="J399" s="272"/>
      <c r="K399" s="265"/>
      <c r="M399" s="266" t="s">
        <v>480</v>
      </c>
      <c r="O399" s="255"/>
    </row>
    <row r="400" spans="1:15" ht="22.5">
      <c r="A400" s="264"/>
      <c r="B400" s="267"/>
      <c r="C400" s="341" t="s">
        <v>481</v>
      </c>
      <c r="D400" s="342"/>
      <c r="E400" s="268">
        <v>-156.0384</v>
      </c>
      <c r="F400" s="269"/>
      <c r="G400" s="270"/>
      <c r="H400" s="271"/>
      <c r="I400" s="265"/>
      <c r="J400" s="272"/>
      <c r="K400" s="265"/>
      <c r="M400" s="266" t="s">
        <v>481</v>
      </c>
      <c r="O400" s="255"/>
    </row>
    <row r="401" spans="1:15" ht="22.5">
      <c r="A401" s="264"/>
      <c r="B401" s="267"/>
      <c r="C401" s="341" t="s">
        <v>482</v>
      </c>
      <c r="D401" s="342"/>
      <c r="E401" s="268">
        <v>-14.19</v>
      </c>
      <c r="F401" s="269"/>
      <c r="G401" s="270"/>
      <c r="H401" s="271"/>
      <c r="I401" s="265"/>
      <c r="J401" s="272"/>
      <c r="K401" s="265"/>
      <c r="M401" s="266" t="s">
        <v>482</v>
      </c>
      <c r="O401" s="255"/>
    </row>
    <row r="402" spans="1:15" ht="22.5">
      <c r="A402" s="264"/>
      <c r="B402" s="267"/>
      <c r="C402" s="341" t="s">
        <v>483</v>
      </c>
      <c r="D402" s="342"/>
      <c r="E402" s="268">
        <v>-7.095</v>
      </c>
      <c r="F402" s="269"/>
      <c r="G402" s="270"/>
      <c r="H402" s="271"/>
      <c r="I402" s="265"/>
      <c r="J402" s="272"/>
      <c r="K402" s="265"/>
      <c r="M402" s="266" t="s">
        <v>483</v>
      </c>
      <c r="O402" s="255"/>
    </row>
    <row r="403" spans="1:15" ht="22.5">
      <c r="A403" s="264"/>
      <c r="B403" s="267"/>
      <c r="C403" s="341" t="s">
        <v>484</v>
      </c>
      <c r="D403" s="342"/>
      <c r="E403" s="268">
        <v>-66.528</v>
      </c>
      <c r="F403" s="269"/>
      <c r="G403" s="270"/>
      <c r="H403" s="271"/>
      <c r="I403" s="265"/>
      <c r="J403" s="272"/>
      <c r="K403" s="265"/>
      <c r="M403" s="266" t="s">
        <v>484</v>
      </c>
      <c r="O403" s="255"/>
    </row>
    <row r="404" spans="1:15" ht="22.5">
      <c r="A404" s="264"/>
      <c r="B404" s="267"/>
      <c r="C404" s="341" t="s">
        <v>485</v>
      </c>
      <c r="D404" s="342"/>
      <c r="E404" s="268">
        <v>-18.15</v>
      </c>
      <c r="F404" s="269"/>
      <c r="G404" s="270"/>
      <c r="H404" s="271"/>
      <c r="I404" s="265"/>
      <c r="J404" s="272"/>
      <c r="K404" s="265"/>
      <c r="M404" s="266" t="s">
        <v>485</v>
      </c>
      <c r="O404" s="255"/>
    </row>
    <row r="405" spans="1:15" ht="22.5">
      <c r="A405" s="264"/>
      <c r="B405" s="267"/>
      <c r="C405" s="341" t="s">
        <v>486</v>
      </c>
      <c r="D405" s="342"/>
      <c r="E405" s="268">
        <v>-7.2</v>
      </c>
      <c r="F405" s="269"/>
      <c r="G405" s="270"/>
      <c r="H405" s="271"/>
      <c r="I405" s="265"/>
      <c r="J405" s="272"/>
      <c r="K405" s="265"/>
      <c r="M405" s="266" t="s">
        <v>486</v>
      </c>
      <c r="O405" s="255"/>
    </row>
    <row r="406" spans="1:15" ht="22.5">
      <c r="A406" s="264"/>
      <c r="B406" s="267"/>
      <c r="C406" s="341" t="s">
        <v>487</v>
      </c>
      <c r="D406" s="342"/>
      <c r="E406" s="268">
        <v>-7.2</v>
      </c>
      <c r="F406" s="269"/>
      <c r="G406" s="270"/>
      <c r="H406" s="271"/>
      <c r="I406" s="265"/>
      <c r="J406" s="272"/>
      <c r="K406" s="265"/>
      <c r="M406" s="266" t="s">
        <v>487</v>
      </c>
      <c r="O406" s="255"/>
    </row>
    <row r="407" spans="1:15" ht="45">
      <c r="A407" s="264"/>
      <c r="B407" s="267"/>
      <c r="C407" s="341" t="s">
        <v>488</v>
      </c>
      <c r="D407" s="342"/>
      <c r="E407" s="268">
        <v>-83.725</v>
      </c>
      <c r="F407" s="269"/>
      <c r="G407" s="270"/>
      <c r="H407" s="271"/>
      <c r="I407" s="265"/>
      <c r="J407" s="272"/>
      <c r="K407" s="265"/>
      <c r="M407" s="266" t="s">
        <v>488</v>
      </c>
      <c r="O407" s="255"/>
    </row>
    <row r="408" spans="1:15" ht="12.75">
      <c r="A408" s="264"/>
      <c r="B408" s="267"/>
      <c r="C408" s="341" t="s">
        <v>489</v>
      </c>
      <c r="D408" s="342"/>
      <c r="E408" s="268">
        <v>32</v>
      </c>
      <c r="F408" s="269"/>
      <c r="G408" s="270"/>
      <c r="H408" s="271"/>
      <c r="I408" s="265"/>
      <c r="J408" s="272"/>
      <c r="K408" s="265"/>
      <c r="M408" s="266" t="s">
        <v>489</v>
      </c>
      <c r="O408" s="255"/>
    </row>
    <row r="409" spans="1:15" ht="12.75">
      <c r="A409" s="264"/>
      <c r="B409" s="267"/>
      <c r="C409" s="341" t="s">
        <v>490</v>
      </c>
      <c r="D409" s="342"/>
      <c r="E409" s="268">
        <v>46</v>
      </c>
      <c r="F409" s="269"/>
      <c r="G409" s="270"/>
      <c r="H409" s="271"/>
      <c r="I409" s="265"/>
      <c r="J409" s="272"/>
      <c r="K409" s="265"/>
      <c r="M409" s="266" t="s">
        <v>490</v>
      </c>
      <c r="O409" s="255"/>
    </row>
    <row r="410" spans="1:15" ht="22.5">
      <c r="A410" s="264"/>
      <c r="B410" s="267"/>
      <c r="C410" s="341" t="s">
        <v>491</v>
      </c>
      <c r="D410" s="342"/>
      <c r="E410" s="268">
        <v>-2.0736</v>
      </c>
      <c r="F410" s="269"/>
      <c r="G410" s="270"/>
      <c r="H410" s="271"/>
      <c r="I410" s="265"/>
      <c r="J410" s="272"/>
      <c r="K410" s="265"/>
      <c r="M410" s="266" t="s">
        <v>491</v>
      </c>
      <c r="O410" s="255"/>
    </row>
    <row r="411" spans="1:15" ht="12.75">
      <c r="A411" s="264"/>
      <c r="B411" s="267"/>
      <c r="C411" s="341" t="s">
        <v>492</v>
      </c>
      <c r="D411" s="342"/>
      <c r="E411" s="268">
        <v>-0.8448</v>
      </c>
      <c r="F411" s="269"/>
      <c r="G411" s="270"/>
      <c r="H411" s="271"/>
      <c r="I411" s="265"/>
      <c r="J411" s="272"/>
      <c r="K411" s="265"/>
      <c r="M411" s="266" t="s">
        <v>492</v>
      </c>
      <c r="O411" s="255"/>
    </row>
    <row r="412" spans="1:15" ht="22.5">
      <c r="A412" s="264"/>
      <c r="B412" s="267"/>
      <c r="C412" s="341" t="s">
        <v>493</v>
      </c>
      <c r="D412" s="342"/>
      <c r="E412" s="268">
        <v>-2</v>
      </c>
      <c r="F412" s="269"/>
      <c r="G412" s="270"/>
      <c r="H412" s="271"/>
      <c r="I412" s="265"/>
      <c r="J412" s="272"/>
      <c r="K412" s="265"/>
      <c r="M412" s="266" t="s">
        <v>493</v>
      </c>
      <c r="O412" s="255"/>
    </row>
    <row r="413" spans="1:15" ht="22.5">
      <c r="A413" s="264"/>
      <c r="B413" s="267"/>
      <c r="C413" s="341" t="s">
        <v>302</v>
      </c>
      <c r="D413" s="342"/>
      <c r="E413" s="268">
        <v>0</v>
      </c>
      <c r="F413" s="269"/>
      <c r="G413" s="270"/>
      <c r="H413" s="271"/>
      <c r="I413" s="265"/>
      <c r="J413" s="272"/>
      <c r="K413" s="265"/>
      <c r="M413" s="266" t="s">
        <v>302</v>
      </c>
      <c r="O413" s="255"/>
    </row>
    <row r="414" spans="1:15" ht="22.5">
      <c r="A414" s="264"/>
      <c r="B414" s="267"/>
      <c r="C414" s="341" t="s">
        <v>380</v>
      </c>
      <c r="D414" s="342"/>
      <c r="E414" s="268">
        <v>0</v>
      </c>
      <c r="F414" s="269"/>
      <c r="G414" s="270"/>
      <c r="H414" s="271"/>
      <c r="I414" s="265"/>
      <c r="J414" s="272"/>
      <c r="K414" s="265"/>
      <c r="M414" s="266" t="s">
        <v>380</v>
      </c>
      <c r="O414" s="255"/>
    </row>
    <row r="415" spans="1:80" ht="22.5">
      <c r="A415" s="293">
        <v>26</v>
      </c>
      <c r="B415" s="294" t="s">
        <v>494</v>
      </c>
      <c r="C415" s="295" t="s">
        <v>495</v>
      </c>
      <c r="D415" s="296" t="s">
        <v>123</v>
      </c>
      <c r="E415" s="297">
        <v>355.6465</v>
      </c>
      <c r="F415" s="297"/>
      <c r="G415" s="298">
        <f>E415*F415</f>
        <v>0</v>
      </c>
      <c r="H415" s="262">
        <v>0.0138</v>
      </c>
      <c r="I415" s="263">
        <f>E415*H415</f>
        <v>4.9079217</v>
      </c>
      <c r="J415" s="262">
        <v>0</v>
      </c>
      <c r="K415" s="263">
        <f>E415*J415</f>
        <v>0</v>
      </c>
      <c r="O415" s="255">
        <v>2</v>
      </c>
      <c r="AA415" s="228">
        <v>1</v>
      </c>
      <c r="AB415" s="228">
        <v>1</v>
      </c>
      <c r="AC415" s="228">
        <v>1</v>
      </c>
      <c r="AZ415" s="228">
        <v>1</v>
      </c>
      <c r="BA415" s="228">
        <f>IF(AZ415=1,G415,0)</f>
        <v>0</v>
      </c>
      <c r="BB415" s="228">
        <f>IF(AZ415=2,G415,0)</f>
        <v>0</v>
      </c>
      <c r="BC415" s="228">
        <f>IF(AZ415=3,G415,0)</f>
        <v>0</v>
      </c>
      <c r="BD415" s="228">
        <f>IF(AZ415=4,G415,0)</f>
        <v>0</v>
      </c>
      <c r="BE415" s="228">
        <f>IF(AZ415=5,G415,0)</f>
        <v>0</v>
      </c>
      <c r="CA415" s="255">
        <v>1</v>
      </c>
      <c r="CB415" s="255">
        <v>1</v>
      </c>
    </row>
    <row r="416" spans="1:15" ht="22.5">
      <c r="A416" s="264"/>
      <c r="B416" s="267"/>
      <c r="C416" s="341" t="s">
        <v>496</v>
      </c>
      <c r="D416" s="342"/>
      <c r="E416" s="268">
        <v>18.468</v>
      </c>
      <c r="F416" s="269"/>
      <c r="G416" s="270"/>
      <c r="H416" s="271"/>
      <c r="I416" s="265"/>
      <c r="J416" s="272"/>
      <c r="K416" s="265"/>
      <c r="M416" s="266" t="s">
        <v>496</v>
      </c>
      <c r="O416" s="255"/>
    </row>
    <row r="417" spans="1:15" ht="22.5">
      <c r="A417" s="264"/>
      <c r="B417" s="267"/>
      <c r="C417" s="341" t="s">
        <v>497</v>
      </c>
      <c r="D417" s="342"/>
      <c r="E417" s="268">
        <v>8.208</v>
      </c>
      <c r="F417" s="269"/>
      <c r="G417" s="270"/>
      <c r="H417" s="271"/>
      <c r="I417" s="265"/>
      <c r="J417" s="272"/>
      <c r="K417" s="265"/>
      <c r="M417" s="266" t="s">
        <v>497</v>
      </c>
      <c r="O417" s="255"/>
    </row>
    <row r="418" spans="1:15" ht="22.5">
      <c r="A418" s="264"/>
      <c r="B418" s="267"/>
      <c r="C418" s="341" t="s">
        <v>498</v>
      </c>
      <c r="D418" s="342"/>
      <c r="E418" s="268">
        <v>8.4672</v>
      </c>
      <c r="F418" s="269"/>
      <c r="G418" s="270"/>
      <c r="H418" s="271"/>
      <c r="I418" s="265"/>
      <c r="J418" s="272"/>
      <c r="K418" s="265"/>
      <c r="M418" s="266" t="s">
        <v>498</v>
      </c>
      <c r="O418" s="255"/>
    </row>
    <row r="419" spans="1:15" ht="22.5">
      <c r="A419" s="264"/>
      <c r="B419" s="267"/>
      <c r="C419" s="341" t="s">
        <v>499</v>
      </c>
      <c r="D419" s="342"/>
      <c r="E419" s="268">
        <v>7.3872</v>
      </c>
      <c r="F419" s="269"/>
      <c r="G419" s="270"/>
      <c r="H419" s="271"/>
      <c r="I419" s="265"/>
      <c r="J419" s="272"/>
      <c r="K419" s="265"/>
      <c r="M419" s="266" t="s">
        <v>499</v>
      </c>
      <c r="O419" s="255"/>
    </row>
    <row r="420" spans="1:15" ht="22.5">
      <c r="A420" s="264"/>
      <c r="B420" s="267"/>
      <c r="C420" s="341" t="s">
        <v>500</v>
      </c>
      <c r="D420" s="342"/>
      <c r="E420" s="268">
        <v>6.5664</v>
      </c>
      <c r="F420" s="269"/>
      <c r="G420" s="270"/>
      <c r="H420" s="271"/>
      <c r="I420" s="265"/>
      <c r="J420" s="272"/>
      <c r="K420" s="265"/>
      <c r="M420" s="266" t="s">
        <v>500</v>
      </c>
      <c r="O420" s="255"/>
    </row>
    <row r="421" spans="1:15" ht="33.75">
      <c r="A421" s="264"/>
      <c r="B421" s="267"/>
      <c r="C421" s="341" t="s">
        <v>501</v>
      </c>
      <c r="D421" s="342"/>
      <c r="E421" s="268">
        <v>2.1654</v>
      </c>
      <c r="F421" s="269"/>
      <c r="G421" s="270"/>
      <c r="H421" s="271"/>
      <c r="I421" s="265"/>
      <c r="J421" s="272"/>
      <c r="K421" s="265"/>
      <c r="M421" s="266" t="s">
        <v>501</v>
      </c>
      <c r="O421" s="255"/>
    </row>
    <row r="422" spans="1:15" ht="22.5">
      <c r="A422" s="264"/>
      <c r="B422" s="267"/>
      <c r="C422" s="341" t="s">
        <v>502</v>
      </c>
      <c r="D422" s="342"/>
      <c r="E422" s="268">
        <v>1.5849</v>
      </c>
      <c r="F422" s="269"/>
      <c r="G422" s="270"/>
      <c r="H422" s="271"/>
      <c r="I422" s="265"/>
      <c r="J422" s="272"/>
      <c r="K422" s="265"/>
      <c r="M422" s="266" t="s">
        <v>502</v>
      </c>
      <c r="O422" s="255"/>
    </row>
    <row r="423" spans="1:15" ht="22.5">
      <c r="A423" s="264"/>
      <c r="B423" s="267"/>
      <c r="C423" s="341" t="s">
        <v>503</v>
      </c>
      <c r="D423" s="342"/>
      <c r="E423" s="268">
        <v>0.945</v>
      </c>
      <c r="F423" s="269"/>
      <c r="G423" s="270"/>
      <c r="H423" s="271"/>
      <c r="I423" s="265"/>
      <c r="J423" s="272"/>
      <c r="K423" s="265"/>
      <c r="M423" s="266" t="s">
        <v>503</v>
      </c>
      <c r="O423" s="255"/>
    </row>
    <row r="424" spans="1:15" ht="22.5">
      <c r="A424" s="264"/>
      <c r="B424" s="267"/>
      <c r="C424" s="341" t="s">
        <v>504</v>
      </c>
      <c r="D424" s="342"/>
      <c r="E424" s="268">
        <v>1.1448</v>
      </c>
      <c r="F424" s="269"/>
      <c r="G424" s="270"/>
      <c r="H424" s="271"/>
      <c r="I424" s="265"/>
      <c r="J424" s="272"/>
      <c r="K424" s="265"/>
      <c r="M424" s="266" t="s">
        <v>504</v>
      </c>
      <c r="O424" s="255"/>
    </row>
    <row r="425" spans="1:15" ht="22.5">
      <c r="A425" s="264"/>
      <c r="B425" s="267"/>
      <c r="C425" s="341" t="s">
        <v>505</v>
      </c>
      <c r="D425" s="342"/>
      <c r="E425" s="268">
        <v>2.1654</v>
      </c>
      <c r="F425" s="269"/>
      <c r="G425" s="270"/>
      <c r="H425" s="271"/>
      <c r="I425" s="265"/>
      <c r="J425" s="272"/>
      <c r="K425" s="265"/>
      <c r="M425" s="266" t="s">
        <v>505</v>
      </c>
      <c r="O425" s="255"/>
    </row>
    <row r="426" spans="1:15" ht="22.5">
      <c r="A426" s="264"/>
      <c r="B426" s="267"/>
      <c r="C426" s="341" t="s">
        <v>506</v>
      </c>
      <c r="D426" s="342"/>
      <c r="E426" s="268">
        <v>1.3608</v>
      </c>
      <c r="F426" s="269"/>
      <c r="G426" s="270"/>
      <c r="H426" s="271"/>
      <c r="I426" s="265"/>
      <c r="J426" s="272"/>
      <c r="K426" s="265"/>
      <c r="M426" s="266" t="s">
        <v>506</v>
      </c>
      <c r="O426" s="255"/>
    </row>
    <row r="427" spans="1:15" ht="22.5">
      <c r="A427" s="264"/>
      <c r="B427" s="267"/>
      <c r="C427" s="341" t="s">
        <v>507</v>
      </c>
      <c r="D427" s="342"/>
      <c r="E427" s="268">
        <v>8.0136</v>
      </c>
      <c r="F427" s="269"/>
      <c r="G427" s="270"/>
      <c r="H427" s="271"/>
      <c r="I427" s="265"/>
      <c r="J427" s="272"/>
      <c r="K427" s="265"/>
      <c r="M427" s="266" t="s">
        <v>507</v>
      </c>
      <c r="O427" s="255"/>
    </row>
    <row r="428" spans="1:15" ht="22.5">
      <c r="A428" s="264"/>
      <c r="B428" s="267"/>
      <c r="C428" s="341" t="s">
        <v>508</v>
      </c>
      <c r="D428" s="342"/>
      <c r="E428" s="268">
        <v>1.593</v>
      </c>
      <c r="F428" s="269"/>
      <c r="G428" s="270"/>
      <c r="H428" s="271"/>
      <c r="I428" s="265"/>
      <c r="J428" s="272"/>
      <c r="K428" s="265"/>
      <c r="M428" s="266" t="s">
        <v>508</v>
      </c>
      <c r="O428" s="255"/>
    </row>
    <row r="429" spans="1:15" ht="33.75">
      <c r="A429" s="264"/>
      <c r="B429" s="267"/>
      <c r="C429" s="341" t="s">
        <v>509</v>
      </c>
      <c r="D429" s="342"/>
      <c r="E429" s="268">
        <v>17.172</v>
      </c>
      <c r="F429" s="269"/>
      <c r="G429" s="270"/>
      <c r="H429" s="271"/>
      <c r="I429" s="265"/>
      <c r="J429" s="272"/>
      <c r="K429" s="265"/>
      <c r="M429" s="266" t="s">
        <v>509</v>
      </c>
      <c r="O429" s="255"/>
    </row>
    <row r="430" spans="1:15" ht="22.5">
      <c r="A430" s="264"/>
      <c r="B430" s="267"/>
      <c r="C430" s="341" t="s">
        <v>510</v>
      </c>
      <c r="D430" s="342"/>
      <c r="E430" s="268">
        <v>4.1148</v>
      </c>
      <c r="F430" s="269"/>
      <c r="G430" s="270"/>
      <c r="H430" s="271"/>
      <c r="I430" s="265"/>
      <c r="J430" s="272"/>
      <c r="K430" s="265"/>
      <c r="M430" s="266" t="s">
        <v>510</v>
      </c>
      <c r="O430" s="255"/>
    </row>
    <row r="431" spans="1:15" ht="12.75">
      <c r="A431" s="264"/>
      <c r="B431" s="267"/>
      <c r="C431" s="341" t="s">
        <v>511</v>
      </c>
      <c r="D431" s="342"/>
      <c r="E431" s="268">
        <v>1.1664</v>
      </c>
      <c r="F431" s="269"/>
      <c r="G431" s="270"/>
      <c r="H431" s="271"/>
      <c r="I431" s="265"/>
      <c r="J431" s="272"/>
      <c r="K431" s="265"/>
      <c r="M431" s="266" t="s">
        <v>511</v>
      </c>
      <c r="O431" s="255"/>
    </row>
    <row r="432" spans="1:15" ht="33.75">
      <c r="A432" s="264"/>
      <c r="B432" s="267"/>
      <c r="C432" s="341" t="s">
        <v>512</v>
      </c>
      <c r="D432" s="342"/>
      <c r="E432" s="268">
        <v>6.3342</v>
      </c>
      <c r="F432" s="269"/>
      <c r="G432" s="270"/>
      <c r="H432" s="271"/>
      <c r="I432" s="265"/>
      <c r="J432" s="272"/>
      <c r="K432" s="265"/>
      <c r="M432" s="266" t="s">
        <v>512</v>
      </c>
      <c r="O432" s="255"/>
    </row>
    <row r="433" spans="1:15" ht="22.5">
      <c r="A433" s="264"/>
      <c r="B433" s="267"/>
      <c r="C433" s="341" t="s">
        <v>513</v>
      </c>
      <c r="D433" s="342"/>
      <c r="E433" s="268">
        <v>3.1104</v>
      </c>
      <c r="F433" s="269"/>
      <c r="G433" s="270"/>
      <c r="H433" s="271"/>
      <c r="I433" s="265"/>
      <c r="J433" s="272"/>
      <c r="K433" s="265"/>
      <c r="M433" s="266" t="s">
        <v>513</v>
      </c>
      <c r="O433" s="255"/>
    </row>
    <row r="434" spans="1:15" ht="33.75">
      <c r="A434" s="264"/>
      <c r="B434" s="267"/>
      <c r="C434" s="341" t="s">
        <v>514</v>
      </c>
      <c r="D434" s="342"/>
      <c r="E434" s="268">
        <v>6.3828</v>
      </c>
      <c r="F434" s="269"/>
      <c r="G434" s="270"/>
      <c r="H434" s="271"/>
      <c r="I434" s="265"/>
      <c r="J434" s="272"/>
      <c r="K434" s="265"/>
      <c r="M434" s="266" t="s">
        <v>514</v>
      </c>
      <c r="O434" s="255"/>
    </row>
    <row r="435" spans="1:15" ht="12.75">
      <c r="A435" s="264"/>
      <c r="B435" s="267"/>
      <c r="C435" s="341" t="s">
        <v>515</v>
      </c>
      <c r="D435" s="342"/>
      <c r="E435" s="268">
        <v>0.4212</v>
      </c>
      <c r="F435" s="269"/>
      <c r="G435" s="270"/>
      <c r="H435" s="271"/>
      <c r="I435" s="265"/>
      <c r="J435" s="272"/>
      <c r="K435" s="265"/>
      <c r="M435" s="266" t="s">
        <v>515</v>
      </c>
      <c r="O435" s="255"/>
    </row>
    <row r="436" spans="1:15" ht="22.5">
      <c r="A436" s="264"/>
      <c r="B436" s="267"/>
      <c r="C436" s="341" t="s">
        <v>516</v>
      </c>
      <c r="D436" s="342"/>
      <c r="E436" s="268">
        <v>0.8748</v>
      </c>
      <c r="F436" s="269"/>
      <c r="G436" s="270"/>
      <c r="H436" s="271"/>
      <c r="I436" s="265"/>
      <c r="J436" s="272"/>
      <c r="K436" s="265"/>
      <c r="M436" s="266" t="s">
        <v>516</v>
      </c>
      <c r="O436" s="255"/>
    </row>
    <row r="437" spans="1:15" ht="22.5">
      <c r="A437" s="264"/>
      <c r="B437" s="267"/>
      <c r="C437" s="341" t="s">
        <v>517</v>
      </c>
      <c r="D437" s="342"/>
      <c r="E437" s="268">
        <v>1.3608</v>
      </c>
      <c r="F437" s="269"/>
      <c r="G437" s="270"/>
      <c r="H437" s="271"/>
      <c r="I437" s="265"/>
      <c r="J437" s="272"/>
      <c r="K437" s="265"/>
      <c r="M437" s="266" t="s">
        <v>517</v>
      </c>
      <c r="O437" s="255"/>
    </row>
    <row r="438" spans="1:15" ht="22.5">
      <c r="A438" s="264"/>
      <c r="B438" s="267"/>
      <c r="C438" s="341" t="s">
        <v>518</v>
      </c>
      <c r="D438" s="342"/>
      <c r="E438" s="268">
        <v>1.0908</v>
      </c>
      <c r="F438" s="269"/>
      <c r="G438" s="270"/>
      <c r="H438" s="271"/>
      <c r="I438" s="265"/>
      <c r="J438" s="272"/>
      <c r="K438" s="265"/>
      <c r="M438" s="266" t="s">
        <v>518</v>
      </c>
      <c r="O438" s="255"/>
    </row>
    <row r="439" spans="1:15" ht="33.75">
      <c r="A439" s="264"/>
      <c r="B439" s="267"/>
      <c r="C439" s="341" t="s">
        <v>519</v>
      </c>
      <c r="D439" s="342"/>
      <c r="E439" s="268">
        <v>2.808</v>
      </c>
      <c r="F439" s="269"/>
      <c r="G439" s="270"/>
      <c r="H439" s="271"/>
      <c r="I439" s="265"/>
      <c r="J439" s="272"/>
      <c r="K439" s="265"/>
      <c r="M439" s="266" t="s">
        <v>519</v>
      </c>
      <c r="O439" s="255"/>
    </row>
    <row r="440" spans="1:15" ht="22.5">
      <c r="A440" s="264"/>
      <c r="B440" s="267"/>
      <c r="C440" s="341" t="s">
        <v>520</v>
      </c>
      <c r="D440" s="342"/>
      <c r="E440" s="268">
        <v>2.8296</v>
      </c>
      <c r="F440" s="269"/>
      <c r="G440" s="270"/>
      <c r="H440" s="271"/>
      <c r="I440" s="265"/>
      <c r="J440" s="272"/>
      <c r="K440" s="265"/>
      <c r="M440" s="266" t="s">
        <v>520</v>
      </c>
      <c r="O440" s="255"/>
    </row>
    <row r="441" spans="1:15" ht="22.5">
      <c r="A441" s="264"/>
      <c r="B441" s="267"/>
      <c r="C441" s="341" t="s">
        <v>521</v>
      </c>
      <c r="D441" s="342"/>
      <c r="E441" s="268">
        <v>2.2896</v>
      </c>
      <c r="F441" s="269"/>
      <c r="G441" s="270"/>
      <c r="H441" s="271"/>
      <c r="I441" s="265"/>
      <c r="J441" s="272"/>
      <c r="K441" s="265"/>
      <c r="M441" s="266" t="s">
        <v>521</v>
      </c>
      <c r="O441" s="255"/>
    </row>
    <row r="442" spans="1:15" ht="22.5">
      <c r="A442" s="264"/>
      <c r="B442" s="267"/>
      <c r="C442" s="341" t="s">
        <v>522</v>
      </c>
      <c r="D442" s="342"/>
      <c r="E442" s="268">
        <v>0.8748</v>
      </c>
      <c r="F442" s="269"/>
      <c r="G442" s="270"/>
      <c r="H442" s="271"/>
      <c r="I442" s="265"/>
      <c r="J442" s="272"/>
      <c r="K442" s="265"/>
      <c r="M442" s="266" t="s">
        <v>522</v>
      </c>
      <c r="O442" s="255"/>
    </row>
    <row r="443" spans="1:15" ht="22.5">
      <c r="A443" s="264"/>
      <c r="B443" s="267"/>
      <c r="C443" s="341" t="s">
        <v>517</v>
      </c>
      <c r="D443" s="342"/>
      <c r="E443" s="268">
        <v>1.3608</v>
      </c>
      <c r="F443" s="269"/>
      <c r="G443" s="270"/>
      <c r="H443" s="271"/>
      <c r="I443" s="265"/>
      <c r="J443" s="272"/>
      <c r="K443" s="265"/>
      <c r="M443" s="266" t="s">
        <v>517</v>
      </c>
      <c r="O443" s="255"/>
    </row>
    <row r="444" spans="1:15" ht="22.5">
      <c r="A444" s="264"/>
      <c r="B444" s="267"/>
      <c r="C444" s="341" t="s">
        <v>518</v>
      </c>
      <c r="D444" s="342"/>
      <c r="E444" s="268">
        <v>1.0908</v>
      </c>
      <c r="F444" s="269"/>
      <c r="G444" s="270"/>
      <c r="H444" s="271"/>
      <c r="I444" s="265"/>
      <c r="J444" s="272"/>
      <c r="K444" s="265"/>
      <c r="M444" s="266" t="s">
        <v>518</v>
      </c>
      <c r="O444" s="255"/>
    </row>
    <row r="445" spans="1:15" ht="33.75">
      <c r="A445" s="264"/>
      <c r="B445" s="267"/>
      <c r="C445" s="341" t="s">
        <v>514</v>
      </c>
      <c r="D445" s="342"/>
      <c r="E445" s="268">
        <v>6.3828</v>
      </c>
      <c r="F445" s="269"/>
      <c r="G445" s="270"/>
      <c r="H445" s="271"/>
      <c r="I445" s="265"/>
      <c r="J445" s="272"/>
      <c r="K445" s="265"/>
      <c r="M445" s="266" t="s">
        <v>514</v>
      </c>
      <c r="O445" s="255"/>
    </row>
    <row r="446" spans="1:15" ht="12.75">
      <c r="A446" s="264"/>
      <c r="B446" s="267"/>
      <c r="C446" s="341" t="s">
        <v>515</v>
      </c>
      <c r="D446" s="342"/>
      <c r="E446" s="268">
        <v>0.4212</v>
      </c>
      <c r="F446" s="269"/>
      <c r="G446" s="270"/>
      <c r="H446" s="271"/>
      <c r="I446" s="265"/>
      <c r="J446" s="272"/>
      <c r="K446" s="265"/>
      <c r="M446" s="266" t="s">
        <v>515</v>
      </c>
      <c r="O446" s="255"/>
    </row>
    <row r="447" spans="1:15" ht="33.75">
      <c r="A447" s="264"/>
      <c r="B447" s="267"/>
      <c r="C447" s="341" t="s">
        <v>523</v>
      </c>
      <c r="D447" s="342"/>
      <c r="E447" s="268">
        <v>6.3342</v>
      </c>
      <c r="F447" s="269"/>
      <c r="G447" s="270"/>
      <c r="H447" s="271"/>
      <c r="I447" s="265"/>
      <c r="J447" s="272"/>
      <c r="K447" s="265"/>
      <c r="M447" s="266" t="s">
        <v>523</v>
      </c>
      <c r="O447" s="255"/>
    </row>
    <row r="448" spans="1:15" ht="22.5">
      <c r="A448" s="264"/>
      <c r="B448" s="267"/>
      <c r="C448" s="341" t="s">
        <v>513</v>
      </c>
      <c r="D448" s="342"/>
      <c r="E448" s="268">
        <v>3.1104</v>
      </c>
      <c r="F448" s="269"/>
      <c r="G448" s="270"/>
      <c r="H448" s="271"/>
      <c r="I448" s="265"/>
      <c r="J448" s="272"/>
      <c r="K448" s="265"/>
      <c r="M448" s="266" t="s">
        <v>513</v>
      </c>
      <c r="O448" s="255"/>
    </row>
    <row r="449" spans="1:15" ht="33.75">
      <c r="A449" s="264"/>
      <c r="B449" s="267"/>
      <c r="C449" s="341" t="s">
        <v>509</v>
      </c>
      <c r="D449" s="342"/>
      <c r="E449" s="268">
        <v>17.172</v>
      </c>
      <c r="F449" s="269"/>
      <c r="G449" s="270"/>
      <c r="H449" s="271"/>
      <c r="I449" s="265"/>
      <c r="J449" s="272"/>
      <c r="K449" s="265"/>
      <c r="M449" s="266" t="s">
        <v>509</v>
      </c>
      <c r="O449" s="255"/>
    </row>
    <row r="450" spans="1:15" ht="22.5">
      <c r="A450" s="264"/>
      <c r="B450" s="267"/>
      <c r="C450" s="341" t="s">
        <v>510</v>
      </c>
      <c r="D450" s="342"/>
      <c r="E450" s="268">
        <v>4.1148</v>
      </c>
      <c r="F450" s="269"/>
      <c r="G450" s="270"/>
      <c r="H450" s="271"/>
      <c r="I450" s="265"/>
      <c r="J450" s="272"/>
      <c r="K450" s="265"/>
      <c r="M450" s="266" t="s">
        <v>510</v>
      </c>
      <c r="O450" s="255"/>
    </row>
    <row r="451" spans="1:15" ht="12.75">
      <c r="A451" s="264"/>
      <c r="B451" s="267"/>
      <c r="C451" s="341" t="s">
        <v>511</v>
      </c>
      <c r="D451" s="342"/>
      <c r="E451" s="268">
        <v>1.1664</v>
      </c>
      <c r="F451" s="269"/>
      <c r="G451" s="270"/>
      <c r="H451" s="271"/>
      <c r="I451" s="265"/>
      <c r="J451" s="272"/>
      <c r="K451" s="265"/>
      <c r="M451" s="266" t="s">
        <v>511</v>
      </c>
      <c r="O451" s="255"/>
    </row>
    <row r="452" spans="1:15" ht="33.75">
      <c r="A452" s="264"/>
      <c r="B452" s="267"/>
      <c r="C452" s="341" t="s">
        <v>524</v>
      </c>
      <c r="D452" s="342"/>
      <c r="E452" s="268">
        <v>8.0136</v>
      </c>
      <c r="F452" s="269"/>
      <c r="G452" s="270"/>
      <c r="H452" s="271"/>
      <c r="I452" s="265"/>
      <c r="J452" s="272"/>
      <c r="K452" s="265"/>
      <c r="M452" s="266" t="s">
        <v>524</v>
      </c>
      <c r="O452" s="255"/>
    </row>
    <row r="453" spans="1:15" ht="12.75">
      <c r="A453" s="264"/>
      <c r="B453" s="267"/>
      <c r="C453" s="341" t="s">
        <v>525</v>
      </c>
      <c r="D453" s="342"/>
      <c r="E453" s="268">
        <v>0.8748</v>
      </c>
      <c r="F453" s="269"/>
      <c r="G453" s="270"/>
      <c r="H453" s="271"/>
      <c r="I453" s="265"/>
      <c r="J453" s="272"/>
      <c r="K453" s="265"/>
      <c r="M453" s="266" t="s">
        <v>525</v>
      </c>
      <c r="O453" s="255"/>
    </row>
    <row r="454" spans="1:15" ht="12.75">
      <c r="A454" s="264"/>
      <c r="B454" s="267"/>
      <c r="C454" s="341" t="s">
        <v>526</v>
      </c>
      <c r="D454" s="342"/>
      <c r="E454" s="268">
        <v>0.2916</v>
      </c>
      <c r="F454" s="269"/>
      <c r="G454" s="270"/>
      <c r="H454" s="271"/>
      <c r="I454" s="265"/>
      <c r="J454" s="272"/>
      <c r="K454" s="265"/>
      <c r="M454" s="266" t="s">
        <v>526</v>
      </c>
      <c r="O454" s="255"/>
    </row>
    <row r="455" spans="1:15" ht="22.5">
      <c r="A455" s="264"/>
      <c r="B455" s="267"/>
      <c r="C455" s="341" t="s">
        <v>527</v>
      </c>
      <c r="D455" s="342"/>
      <c r="E455" s="268">
        <v>1.782</v>
      </c>
      <c r="F455" s="269"/>
      <c r="G455" s="270"/>
      <c r="H455" s="271"/>
      <c r="I455" s="265"/>
      <c r="J455" s="272"/>
      <c r="K455" s="265"/>
      <c r="M455" s="266" t="s">
        <v>527</v>
      </c>
      <c r="O455" s="255"/>
    </row>
    <row r="456" spans="1:15" ht="22.5">
      <c r="A456" s="264"/>
      <c r="B456" s="267"/>
      <c r="C456" s="341" t="s">
        <v>528</v>
      </c>
      <c r="D456" s="342"/>
      <c r="E456" s="268">
        <v>2.244</v>
      </c>
      <c r="F456" s="269"/>
      <c r="G456" s="270"/>
      <c r="H456" s="271"/>
      <c r="I456" s="265"/>
      <c r="J456" s="272"/>
      <c r="K456" s="265"/>
      <c r="M456" s="266" t="s">
        <v>528</v>
      </c>
      <c r="O456" s="255"/>
    </row>
    <row r="457" spans="1:15" ht="33.75">
      <c r="A457" s="264"/>
      <c r="B457" s="267"/>
      <c r="C457" s="341" t="s">
        <v>529</v>
      </c>
      <c r="D457" s="342"/>
      <c r="E457" s="268">
        <v>1.3134</v>
      </c>
      <c r="F457" s="269"/>
      <c r="G457" s="270"/>
      <c r="H457" s="271"/>
      <c r="I457" s="265"/>
      <c r="J457" s="272"/>
      <c r="K457" s="265"/>
      <c r="M457" s="266" t="s">
        <v>529</v>
      </c>
      <c r="O457" s="255"/>
    </row>
    <row r="458" spans="1:15" ht="33.75">
      <c r="A458" s="264"/>
      <c r="B458" s="267"/>
      <c r="C458" s="341" t="s">
        <v>530</v>
      </c>
      <c r="D458" s="342"/>
      <c r="E458" s="268">
        <v>0.374</v>
      </c>
      <c r="F458" s="269"/>
      <c r="G458" s="270"/>
      <c r="H458" s="271"/>
      <c r="I458" s="265"/>
      <c r="J458" s="272"/>
      <c r="K458" s="265"/>
      <c r="M458" s="266" t="s">
        <v>530</v>
      </c>
      <c r="O458" s="255"/>
    </row>
    <row r="459" spans="1:15" ht="12.75">
      <c r="A459" s="264"/>
      <c r="B459" s="267"/>
      <c r="C459" s="341" t="s">
        <v>531</v>
      </c>
      <c r="D459" s="342"/>
      <c r="E459" s="268">
        <v>8.316</v>
      </c>
      <c r="F459" s="269"/>
      <c r="G459" s="270"/>
      <c r="H459" s="271"/>
      <c r="I459" s="265"/>
      <c r="J459" s="272"/>
      <c r="K459" s="265"/>
      <c r="M459" s="266" t="s">
        <v>531</v>
      </c>
      <c r="O459" s="255"/>
    </row>
    <row r="460" spans="1:15" ht="22.5">
      <c r="A460" s="264"/>
      <c r="B460" s="267"/>
      <c r="C460" s="341" t="s">
        <v>532</v>
      </c>
      <c r="D460" s="342"/>
      <c r="E460" s="268">
        <v>4.488</v>
      </c>
      <c r="F460" s="269"/>
      <c r="G460" s="270"/>
      <c r="H460" s="271"/>
      <c r="I460" s="265"/>
      <c r="J460" s="272"/>
      <c r="K460" s="265"/>
      <c r="M460" s="266" t="s">
        <v>532</v>
      </c>
      <c r="O460" s="255"/>
    </row>
    <row r="461" spans="1:15" ht="12.75">
      <c r="A461" s="264"/>
      <c r="B461" s="267"/>
      <c r="C461" s="341" t="s">
        <v>533</v>
      </c>
      <c r="D461" s="342"/>
      <c r="E461" s="268">
        <v>1.078</v>
      </c>
      <c r="F461" s="269"/>
      <c r="G461" s="270"/>
      <c r="H461" s="271"/>
      <c r="I461" s="265"/>
      <c r="J461" s="272"/>
      <c r="K461" s="265"/>
      <c r="M461" s="266" t="s">
        <v>533</v>
      </c>
      <c r="O461" s="255"/>
    </row>
    <row r="462" spans="1:15" ht="33.75">
      <c r="A462" s="264"/>
      <c r="B462" s="267"/>
      <c r="C462" s="341" t="s">
        <v>534</v>
      </c>
      <c r="D462" s="342"/>
      <c r="E462" s="268">
        <v>1.122</v>
      </c>
      <c r="F462" s="269"/>
      <c r="G462" s="270"/>
      <c r="H462" s="271"/>
      <c r="I462" s="265"/>
      <c r="J462" s="272"/>
      <c r="K462" s="265"/>
      <c r="M462" s="266" t="s">
        <v>534</v>
      </c>
      <c r="O462" s="255"/>
    </row>
    <row r="463" spans="1:15" ht="22.5">
      <c r="A463" s="264"/>
      <c r="B463" s="267"/>
      <c r="C463" s="341" t="s">
        <v>535</v>
      </c>
      <c r="D463" s="342"/>
      <c r="E463" s="268">
        <v>2.134</v>
      </c>
      <c r="F463" s="269"/>
      <c r="G463" s="270"/>
      <c r="H463" s="271"/>
      <c r="I463" s="265"/>
      <c r="J463" s="272"/>
      <c r="K463" s="265"/>
      <c r="M463" s="266" t="s">
        <v>535</v>
      </c>
      <c r="O463" s="255"/>
    </row>
    <row r="464" spans="1:15" ht="12.75">
      <c r="A464" s="264"/>
      <c r="B464" s="267"/>
      <c r="C464" s="341" t="s">
        <v>536</v>
      </c>
      <c r="D464" s="342"/>
      <c r="E464" s="268">
        <v>7.128</v>
      </c>
      <c r="F464" s="269"/>
      <c r="G464" s="270"/>
      <c r="H464" s="271"/>
      <c r="I464" s="265"/>
      <c r="J464" s="272"/>
      <c r="K464" s="265"/>
      <c r="M464" s="266" t="s">
        <v>536</v>
      </c>
      <c r="O464" s="255"/>
    </row>
    <row r="465" spans="1:15" ht="22.5">
      <c r="A465" s="264"/>
      <c r="B465" s="267"/>
      <c r="C465" s="341" t="s">
        <v>537</v>
      </c>
      <c r="D465" s="342"/>
      <c r="E465" s="268">
        <v>13.464</v>
      </c>
      <c r="F465" s="269"/>
      <c r="G465" s="270"/>
      <c r="H465" s="271"/>
      <c r="I465" s="265"/>
      <c r="J465" s="272"/>
      <c r="K465" s="265"/>
      <c r="M465" s="266" t="s">
        <v>537</v>
      </c>
      <c r="O465" s="255"/>
    </row>
    <row r="466" spans="1:15" ht="22.5">
      <c r="A466" s="264"/>
      <c r="B466" s="267"/>
      <c r="C466" s="341" t="s">
        <v>538</v>
      </c>
      <c r="D466" s="342"/>
      <c r="E466" s="268">
        <v>1.122</v>
      </c>
      <c r="F466" s="269"/>
      <c r="G466" s="270"/>
      <c r="H466" s="271"/>
      <c r="I466" s="265"/>
      <c r="J466" s="272"/>
      <c r="K466" s="265"/>
      <c r="M466" s="266" t="s">
        <v>538</v>
      </c>
      <c r="O466" s="255"/>
    </row>
    <row r="467" spans="1:15" ht="22.5">
      <c r="A467" s="264"/>
      <c r="B467" s="267"/>
      <c r="C467" s="341" t="s">
        <v>539</v>
      </c>
      <c r="D467" s="342"/>
      <c r="E467" s="268">
        <v>2.992</v>
      </c>
      <c r="F467" s="269"/>
      <c r="G467" s="270"/>
      <c r="H467" s="271"/>
      <c r="I467" s="265"/>
      <c r="J467" s="272"/>
      <c r="K467" s="265"/>
      <c r="M467" s="266" t="s">
        <v>539</v>
      </c>
      <c r="O467" s="255"/>
    </row>
    <row r="468" spans="1:15" ht="22.5">
      <c r="A468" s="264"/>
      <c r="B468" s="267"/>
      <c r="C468" s="341" t="s">
        <v>540</v>
      </c>
      <c r="D468" s="342"/>
      <c r="E468" s="268">
        <v>1.496</v>
      </c>
      <c r="F468" s="269"/>
      <c r="G468" s="270"/>
      <c r="H468" s="271"/>
      <c r="I468" s="265"/>
      <c r="J468" s="272"/>
      <c r="K468" s="265"/>
      <c r="M468" s="266" t="s">
        <v>540</v>
      </c>
      <c r="O468" s="255"/>
    </row>
    <row r="469" spans="1:15" ht="22.5">
      <c r="A469" s="264"/>
      <c r="B469" s="267"/>
      <c r="C469" s="341" t="s">
        <v>541</v>
      </c>
      <c r="D469" s="342"/>
      <c r="E469" s="268">
        <v>14.7744</v>
      </c>
      <c r="F469" s="269"/>
      <c r="G469" s="270"/>
      <c r="H469" s="271"/>
      <c r="I469" s="265"/>
      <c r="J469" s="272"/>
      <c r="K469" s="265"/>
      <c r="M469" s="266" t="s">
        <v>541</v>
      </c>
      <c r="O469" s="255"/>
    </row>
    <row r="470" spans="1:15" ht="22.5">
      <c r="A470" s="264"/>
      <c r="B470" s="267"/>
      <c r="C470" s="341" t="s">
        <v>500</v>
      </c>
      <c r="D470" s="342"/>
      <c r="E470" s="268">
        <v>6.5664</v>
      </c>
      <c r="F470" s="269"/>
      <c r="G470" s="270"/>
      <c r="H470" s="271"/>
      <c r="I470" s="265"/>
      <c r="J470" s="272"/>
      <c r="K470" s="265"/>
      <c r="M470" s="266" t="s">
        <v>500</v>
      </c>
      <c r="O470" s="255"/>
    </row>
    <row r="471" spans="1:15" ht="22.5">
      <c r="A471" s="264"/>
      <c r="B471" s="267"/>
      <c r="C471" s="341" t="s">
        <v>542</v>
      </c>
      <c r="D471" s="342"/>
      <c r="E471" s="268">
        <v>66.4848</v>
      </c>
      <c r="F471" s="269"/>
      <c r="G471" s="270"/>
      <c r="H471" s="271"/>
      <c r="I471" s="265"/>
      <c r="J471" s="272"/>
      <c r="K471" s="265"/>
      <c r="M471" s="266" t="s">
        <v>542</v>
      </c>
      <c r="O471" s="255"/>
    </row>
    <row r="472" spans="1:15" ht="22.5">
      <c r="A472" s="264"/>
      <c r="B472" s="267"/>
      <c r="C472" s="341" t="s">
        <v>543</v>
      </c>
      <c r="D472" s="342"/>
      <c r="E472" s="268">
        <v>4.2714</v>
      </c>
      <c r="F472" s="269"/>
      <c r="G472" s="270"/>
      <c r="H472" s="271"/>
      <c r="I472" s="265"/>
      <c r="J472" s="272"/>
      <c r="K472" s="265"/>
      <c r="M472" s="266" t="s">
        <v>543</v>
      </c>
      <c r="O472" s="255"/>
    </row>
    <row r="473" spans="1:15" ht="22.5">
      <c r="A473" s="264"/>
      <c r="B473" s="267"/>
      <c r="C473" s="341" t="s">
        <v>544</v>
      </c>
      <c r="D473" s="342"/>
      <c r="E473" s="268">
        <v>2.1357</v>
      </c>
      <c r="F473" s="269"/>
      <c r="G473" s="270"/>
      <c r="H473" s="271"/>
      <c r="I473" s="265"/>
      <c r="J473" s="272"/>
      <c r="K473" s="265"/>
      <c r="M473" s="266" t="s">
        <v>544</v>
      </c>
      <c r="O473" s="255"/>
    </row>
    <row r="474" spans="1:15" ht="22.5">
      <c r="A474" s="264"/>
      <c r="B474" s="267"/>
      <c r="C474" s="341" t="s">
        <v>545</v>
      </c>
      <c r="D474" s="342"/>
      <c r="E474" s="268">
        <v>29.5488</v>
      </c>
      <c r="F474" s="269"/>
      <c r="G474" s="270"/>
      <c r="H474" s="271"/>
      <c r="I474" s="265"/>
      <c r="J474" s="272"/>
      <c r="K474" s="265"/>
      <c r="M474" s="266" t="s">
        <v>545</v>
      </c>
      <c r="O474" s="255"/>
    </row>
    <row r="475" spans="1:15" ht="22.5">
      <c r="A475" s="264"/>
      <c r="B475" s="267"/>
      <c r="C475" s="341" t="s">
        <v>546</v>
      </c>
      <c r="D475" s="342"/>
      <c r="E475" s="268">
        <v>5.7915</v>
      </c>
      <c r="F475" s="269"/>
      <c r="G475" s="270"/>
      <c r="H475" s="271"/>
      <c r="I475" s="265"/>
      <c r="J475" s="272"/>
      <c r="K475" s="265"/>
      <c r="M475" s="266" t="s">
        <v>546</v>
      </c>
      <c r="O475" s="255"/>
    </row>
    <row r="476" spans="1:15" ht="12.75">
      <c r="A476" s="264"/>
      <c r="B476" s="267"/>
      <c r="C476" s="341" t="s">
        <v>547</v>
      </c>
      <c r="D476" s="342"/>
      <c r="E476" s="268">
        <v>3.726</v>
      </c>
      <c r="F476" s="269"/>
      <c r="G476" s="270"/>
      <c r="H476" s="271"/>
      <c r="I476" s="265"/>
      <c r="J476" s="272"/>
      <c r="K476" s="265"/>
      <c r="M476" s="266" t="s">
        <v>547</v>
      </c>
      <c r="O476" s="255"/>
    </row>
    <row r="477" spans="1:15" ht="22.5">
      <c r="A477" s="264"/>
      <c r="B477" s="267"/>
      <c r="C477" s="341" t="s">
        <v>548</v>
      </c>
      <c r="D477" s="342"/>
      <c r="E477" s="268">
        <v>2.8512</v>
      </c>
      <c r="F477" s="269"/>
      <c r="G477" s="270"/>
      <c r="H477" s="271"/>
      <c r="I477" s="265"/>
      <c r="J477" s="272"/>
      <c r="K477" s="265"/>
      <c r="M477" s="266" t="s">
        <v>548</v>
      </c>
      <c r="O477" s="255"/>
    </row>
    <row r="478" spans="1:15" ht="22.5">
      <c r="A478" s="264"/>
      <c r="B478" s="267"/>
      <c r="C478" s="341" t="s">
        <v>549</v>
      </c>
      <c r="D478" s="342"/>
      <c r="E478" s="268">
        <v>1.2096</v>
      </c>
      <c r="F478" s="269"/>
      <c r="G478" s="270"/>
      <c r="H478" s="271"/>
      <c r="I478" s="265"/>
      <c r="J478" s="272"/>
      <c r="K478" s="265"/>
      <c r="M478" s="266" t="s">
        <v>549</v>
      </c>
      <c r="O478" s="255"/>
    </row>
    <row r="479" spans="1:15" ht="22.5">
      <c r="A479" s="264"/>
      <c r="B479" s="267"/>
      <c r="C479" s="341" t="s">
        <v>302</v>
      </c>
      <c r="D479" s="342"/>
      <c r="E479" s="268">
        <v>0</v>
      </c>
      <c r="F479" s="269"/>
      <c r="G479" s="270"/>
      <c r="H479" s="271"/>
      <c r="I479" s="265"/>
      <c r="J479" s="272"/>
      <c r="K479" s="265"/>
      <c r="M479" s="266" t="s">
        <v>302</v>
      </c>
      <c r="O479" s="255"/>
    </row>
    <row r="480" spans="1:15" ht="22.5">
      <c r="A480" s="264"/>
      <c r="B480" s="267"/>
      <c r="C480" s="341" t="s">
        <v>380</v>
      </c>
      <c r="D480" s="342"/>
      <c r="E480" s="268">
        <v>0</v>
      </c>
      <c r="F480" s="269"/>
      <c r="G480" s="270"/>
      <c r="H480" s="271"/>
      <c r="I480" s="265"/>
      <c r="J480" s="272"/>
      <c r="K480" s="265"/>
      <c r="M480" s="266" t="s">
        <v>380</v>
      </c>
      <c r="O480" s="255"/>
    </row>
    <row r="481" spans="1:80" ht="12.75">
      <c r="A481" s="256">
        <v>27</v>
      </c>
      <c r="B481" s="257" t="s">
        <v>550</v>
      </c>
      <c r="C481" s="258" t="s">
        <v>551</v>
      </c>
      <c r="D481" s="259" t="s">
        <v>123</v>
      </c>
      <c r="E481" s="260">
        <v>4217.133</v>
      </c>
      <c r="F481" s="260"/>
      <c r="G481" s="261">
        <f>E481*F481</f>
        <v>0</v>
      </c>
      <c r="H481" s="262">
        <v>0.0332</v>
      </c>
      <c r="I481" s="263">
        <f>E481*H481</f>
        <v>140.0088156</v>
      </c>
      <c r="J481" s="262">
        <v>0</v>
      </c>
      <c r="K481" s="263">
        <f>E481*J481</f>
        <v>0</v>
      </c>
      <c r="O481" s="255">
        <v>2</v>
      </c>
      <c r="AA481" s="228">
        <v>1</v>
      </c>
      <c r="AB481" s="228">
        <v>1</v>
      </c>
      <c r="AC481" s="228">
        <v>1</v>
      </c>
      <c r="AZ481" s="228">
        <v>1</v>
      </c>
      <c r="BA481" s="228">
        <f>IF(AZ481=1,G481,0)</f>
        <v>0</v>
      </c>
      <c r="BB481" s="228">
        <f>IF(AZ481=2,G481,0)</f>
        <v>0</v>
      </c>
      <c r="BC481" s="228">
        <f>IF(AZ481=3,G481,0)</f>
        <v>0</v>
      </c>
      <c r="BD481" s="228">
        <f>IF(AZ481=4,G481,0)</f>
        <v>0</v>
      </c>
      <c r="BE481" s="228">
        <f>IF(AZ481=5,G481,0)</f>
        <v>0</v>
      </c>
      <c r="CA481" s="255">
        <v>1</v>
      </c>
      <c r="CB481" s="255">
        <v>1</v>
      </c>
    </row>
    <row r="482" spans="1:15" ht="12.75">
      <c r="A482" s="264"/>
      <c r="B482" s="267"/>
      <c r="C482" s="341" t="s">
        <v>243</v>
      </c>
      <c r="D482" s="342"/>
      <c r="E482" s="268">
        <v>48.285</v>
      </c>
      <c r="F482" s="269"/>
      <c r="G482" s="270"/>
      <c r="H482" s="271"/>
      <c r="I482" s="265"/>
      <c r="J482" s="272"/>
      <c r="K482" s="265"/>
      <c r="M482" s="266" t="s">
        <v>243</v>
      </c>
      <c r="O482" s="255"/>
    </row>
    <row r="483" spans="1:15" ht="12.75">
      <c r="A483" s="264"/>
      <c r="B483" s="267"/>
      <c r="C483" s="341" t="s">
        <v>244</v>
      </c>
      <c r="D483" s="342"/>
      <c r="E483" s="268">
        <v>251.78</v>
      </c>
      <c r="F483" s="269"/>
      <c r="G483" s="270"/>
      <c r="H483" s="271"/>
      <c r="I483" s="265"/>
      <c r="J483" s="272"/>
      <c r="K483" s="265"/>
      <c r="M483" s="266" t="s">
        <v>244</v>
      </c>
      <c r="O483" s="255"/>
    </row>
    <row r="484" spans="1:15" ht="12.75">
      <c r="A484" s="264"/>
      <c r="B484" s="267"/>
      <c r="C484" s="341" t="s">
        <v>245</v>
      </c>
      <c r="D484" s="342"/>
      <c r="E484" s="268">
        <v>102.5</v>
      </c>
      <c r="F484" s="269"/>
      <c r="G484" s="270"/>
      <c r="H484" s="271"/>
      <c r="I484" s="265"/>
      <c r="J484" s="272"/>
      <c r="K484" s="265"/>
      <c r="M484" s="266" t="s">
        <v>245</v>
      </c>
      <c r="O484" s="255"/>
    </row>
    <row r="485" spans="1:15" ht="12.75">
      <c r="A485" s="264"/>
      <c r="B485" s="267"/>
      <c r="C485" s="341" t="s">
        <v>246</v>
      </c>
      <c r="D485" s="342"/>
      <c r="E485" s="268">
        <v>12.69</v>
      </c>
      <c r="F485" s="269"/>
      <c r="G485" s="270"/>
      <c r="H485" s="271"/>
      <c r="I485" s="265"/>
      <c r="J485" s="272"/>
      <c r="K485" s="265"/>
      <c r="M485" s="266" t="s">
        <v>246</v>
      </c>
      <c r="O485" s="255"/>
    </row>
    <row r="486" spans="1:15" ht="12.75">
      <c r="A486" s="264"/>
      <c r="B486" s="267"/>
      <c r="C486" s="341" t="s">
        <v>247</v>
      </c>
      <c r="D486" s="342"/>
      <c r="E486" s="268">
        <v>126.958</v>
      </c>
      <c r="F486" s="269"/>
      <c r="G486" s="270"/>
      <c r="H486" s="271"/>
      <c r="I486" s="265"/>
      <c r="J486" s="272"/>
      <c r="K486" s="265"/>
      <c r="M486" s="266" t="s">
        <v>247</v>
      </c>
      <c r="O486" s="255"/>
    </row>
    <row r="487" spans="1:15" ht="12.75">
      <c r="A487" s="264"/>
      <c r="B487" s="267"/>
      <c r="C487" s="341" t="s">
        <v>248</v>
      </c>
      <c r="D487" s="342"/>
      <c r="E487" s="268">
        <v>1330.32</v>
      </c>
      <c r="F487" s="269"/>
      <c r="G487" s="270"/>
      <c r="H487" s="271"/>
      <c r="I487" s="265"/>
      <c r="J487" s="272"/>
      <c r="K487" s="265"/>
      <c r="M487" s="266" t="s">
        <v>248</v>
      </c>
      <c r="O487" s="255"/>
    </row>
    <row r="488" spans="1:15" ht="12.75">
      <c r="A488" s="264"/>
      <c r="B488" s="267"/>
      <c r="C488" s="341" t="s">
        <v>249</v>
      </c>
      <c r="D488" s="342"/>
      <c r="E488" s="268">
        <v>1988.95</v>
      </c>
      <c r="F488" s="269"/>
      <c r="G488" s="270"/>
      <c r="H488" s="271"/>
      <c r="I488" s="265"/>
      <c r="J488" s="272"/>
      <c r="K488" s="265"/>
      <c r="M488" s="266" t="s">
        <v>249</v>
      </c>
      <c r="O488" s="255"/>
    </row>
    <row r="489" spans="1:15" ht="12.75">
      <c r="A489" s="264"/>
      <c r="B489" s="267"/>
      <c r="C489" s="341" t="s">
        <v>250</v>
      </c>
      <c r="D489" s="342"/>
      <c r="E489" s="268">
        <v>355.65</v>
      </c>
      <c r="F489" s="269"/>
      <c r="G489" s="270"/>
      <c r="H489" s="271"/>
      <c r="I489" s="265"/>
      <c r="J489" s="272"/>
      <c r="K489" s="265"/>
      <c r="M489" s="266" t="s">
        <v>250</v>
      </c>
      <c r="O489" s="255"/>
    </row>
    <row r="490" spans="1:80" ht="12.75">
      <c r="A490" s="256">
        <v>28</v>
      </c>
      <c r="B490" s="257" t="s">
        <v>552</v>
      </c>
      <c r="C490" s="258" t="s">
        <v>553</v>
      </c>
      <c r="D490" s="259" t="s">
        <v>123</v>
      </c>
      <c r="E490" s="260">
        <v>178.456</v>
      </c>
      <c r="F490" s="260"/>
      <c r="G490" s="261">
        <f>E490*F490</f>
        <v>0</v>
      </c>
      <c r="H490" s="262">
        <v>2E-05</v>
      </c>
      <c r="I490" s="263">
        <f>E490*H490</f>
        <v>0.0035691200000000003</v>
      </c>
      <c r="J490" s="262">
        <v>0</v>
      </c>
      <c r="K490" s="263">
        <f>E490*J490</f>
        <v>0</v>
      </c>
      <c r="O490" s="255">
        <v>2</v>
      </c>
      <c r="AA490" s="228">
        <v>1</v>
      </c>
      <c r="AB490" s="228">
        <v>1</v>
      </c>
      <c r="AC490" s="228">
        <v>1</v>
      </c>
      <c r="AZ490" s="228">
        <v>1</v>
      </c>
      <c r="BA490" s="228">
        <f>IF(AZ490=1,G490,0)</f>
        <v>0</v>
      </c>
      <c r="BB490" s="228">
        <f>IF(AZ490=2,G490,0)</f>
        <v>0</v>
      </c>
      <c r="BC490" s="228">
        <f>IF(AZ490=3,G490,0)</f>
        <v>0</v>
      </c>
      <c r="BD490" s="228">
        <f>IF(AZ490=4,G490,0)</f>
        <v>0</v>
      </c>
      <c r="BE490" s="228">
        <f>IF(AZ490=5,G490,0)</f>
        <v>0</v>
      </c>
      <c r="CA490" s="255">
        <v>1</v>
      </c>
      <c r="CB490" s="255">
        <v>1</v>
      </c>
    </row>
    <row r="491" spans="1:15" ht="22.5">
      <c r="A491" s="264"/>
      <c r="B491" s="267"/>
      <c r="C491" s="341" t="s">
        <v>554</v>
      </c>
      <c r="D491" s="342"/>
      <c r="E491" s="268">
        <v>25.824</v>
      </c>
      <c r="F491" s="269"/>
      <c r="G491" s="270"/>
      <c r="H491" s="271"/>
      <c r="I491" s="265"/>
      <c r="J491" s="272"/>
      <c r="K491" s="265"/>
      <c r="M491" s="266" t="s">
        <v>554</v>
      </c>
      <c r="O491" s="255"/>
    </row>
    <row r="492" spans="1:15" ht="12.75">
      <c r="A492" s="264"/>
      <c r="B492" s="267"/>
      <c r="C492" s="341" t="s">
        <v>555</v>
      </c>
      <c r="D492" s="342"/>
      <c r="E492" s="268">
        <v>10.784</v>
      </c>
      <c r="F492" s="269"/>
      <c r="G492" s="270"/>
      <c r="H492" s="271"/>
      <c r="I492" s="265"/>
      <c r="J492" s="272"/>
      <c r="K492" s="265"/>
      <c r="M492" s="266" t="s">
        <v>555</v>
      </c>
      <c r="O492" s="255"/>
    </row>
    <row r="493" spans="1:15" ht="33.75">
      <c r="A493" s="264"/>
      <c r="B493" s="267"/>
      <c r="C493" s="341" t="s">
        <v>556</v>
      </c>
      <c r="D493" s="342"/>
      <c r="E493" s="268">
        <v>11.848</v>
      </c>
      <c r="F493" s="269"/>
      <c r="G493" s="270"/>
      <c r="H493" s="271"/>
      <c r="I493" s="265"/>
      <c r="J493" s="272"/>
      <c r="K493" s="265"/>
      <c r="M493" s="266" t="s">
        <v>556</v>
      </c>
      <c r="O493" s="255"/>
    </row>
    <row r="494" spans="1:15" ht="22.5">
      <c r="A494" s="264"/>
      <c r="B494" s="267"/>
      <c r="C494" s="341" t="s">
        <v>557</v>
      </c>
      <c r="D494" s="342"/>
      <c r="E494" s="268">
        <v>9.04</v>
      </c>
      <c r="F494" s="269"/>
      <c r="G494" s="270"/>
      <c r="H494" s="271"/>
      <c r="I494" s="265"/>
      <c r="J494" s="272"/>
      <c r="K494" s="265"/>
      <c r="M494" s="266" t="s">
        <v>557</v>
      </c>
      <c r="O494" s="255"/>
    </row>
    <row r="495" spans="1:15" ht="22.5">
      <c r="A495" s="264"/>
      <c r="B495" s="267"/>
      <c r="C495" s="341" t="s">
        <v>558</v>
      </c>
      <c r="D495" s="342"/>
      <c r="E495" s="268">
        <v>4.584</v>
      </c>
      <c r="F495" s="269"/>
      <c r="G495" s="270"/>
      <c r="H495" s="271"/>
      <c r="I495" s="265"/>
      <c r="J495" s="272"/>
      <c r="K495" s="265"/>
      <c r="M495" s="266" t="s">
        <v>558</v>
      </c>
      <c r="O495" s="255"/>
    </row>
    <row r="496" spans="1:15" ht="22.5">
      <c r="A496" s="264"/>
      <c r="B496" s="267"/>
      <c r="C496" s="341" t="s">
        <v>559</v>
      </c>
      <c r="D496" s="342"/>
      <c r="E496" s="268">
        <v>2.6</v>
      </c>
      <c r="F496" s="269"/>
      <c r="G496" s="270"/>
      <c r="H496" s="271"/>
      <c r="I496" s="265"/>
      <c r="J496" s="272"/>
      <c r="K496" s="265"/>
      <c r="M496" s="266" t="s">
        <v>559</v>
      </c>
      <c r="O496" s="255"/>
    </row>
    <row r="497" spans="1:15" ht="22.5">
      <c r="A497" s="264"/>
      <c r="B497" s="267"/>
      <c r="C497" s="341" t="s">
        <v>560</v>
      </c>
      <c r="D497" s="342"/>
      <c r="E497" s="268">
        <v>1.72</v>
      </c>
      <c r="F497" s="269"/>
      <c r="G497" s="270"/>
      <c r="H497" s="271"/>
      <c r="I497" s="265"/>
      <c r="J497" s="272"/>
      <c r="K497" s="265"/>
      <c r="M497" s="266" t="s">
        <v>560</v>
      </c>
      <c r="O497" s="255"/>
    </row>
    <row r="498" spans="1:15" ht="22.5">
      <c r="A498" s="264"/>
      <c r="B498" s="267"/>
      <c r="C498" s="341" t="s">
        <v>561</v>
      </c>
      <c r="D498" s="342"/>
      <c r="E498" s="268">
        <v>4.664</v>
      </c>
      <c r="F498" s="269"/>
      <c r="G498" s="270"/>
      <c r="H498" s="271"/>
      <c r="I498" s="265"/>
      <c r="J498" s="272"/>
      <c r="K498" s="265"/>
      <c r="M498" s="266" t="s">
        <v>561</v>
      </c>
      <c r="O498" s="255"/>
    </row>
    <row r="499" spans="1:15" ht="22.5">
      <c r="A499" s="264"/>
      <c r="B499" s="267"/>
      <c r="C499" s="341" t="s">
        <v>562</v>
      </c>
      <c r="D499" s="342"/>
      <c r="E499" s="268">
        <v>1.72</v>
      </c>
      <c r="F499" s="269"/>
      <c r="G499" s="270"/>
      <c r="H499" s="271"/>
      <c r="I499" s="265"/>
      <c r="J499" s="272"/>
      <c r="K499" s="265"/>
      <c r="M499" s="266" t="s">
        <v>562</v>
      </c>
      <c r="O499" s="255"/>
    </row>
    <row r="500" spans="1:15" ht="22.5">
      <c r="A500" s="264"/>
      <c r="B500" s="267"/>
      <c r="C500" s="341" t="s">
        <v>559</v>
      </c>
      <c r="D500" s="342"/>
      <c r="E500" s="268">
        <v>2.6</v>
      </c>
      <c r="F500" s="269"/>
      <c r="G500" s="270"/>
      <c r="H500" s="271"/>
      <c r="I500" s="265"/>
      <c r="J500" s="272"/>
      <c r="K500" s="265"/>
      <c r="M500" s="266" t="s">
        <v>559</v>
      </c>
      <c r="O500" s="255"/>
    </row>
    <row r="501" spans="1:15" ht="22.5">
      <c r="A501" s="264"/>
      <c r="B501" s="267"/>
      <c r="C501" s="341" t="s">
        <v>563</v>
      </c>
      <c r="D501" s="342"/>
      <c r="E501" s="268">
        <v>4.584</v>
      </c>
      <c r="F501" s="269"/>
      <c r="G501" s="270"/>
      <c r="H501" s="271"/>
      <c r="I501" s="265"/>
      <c r="J501" s="272"/>
      <c r="K501" s="265"/>
      <c r="M501" s="266" t="s">
        <v>563</v>
      </c>
      <c r="O501" s="255"/>
    </row>
    <row r="502" spans="1:15" ht="22.5">
      <c r="A502" s="264"/>
      <c r="B502" s="267"/>
      <c r="C502" s="341" t="s">
        <v>564</v>
      </c>
      <c r="D502" s="342"/>
      <c r="E502" s="268">
        <v>9.376</v>
      </c>
      <c r="F502" s="269"/>
      <c r="G502" s="270"/>
      <c r="H502" s="271"/>
      <c r="I502" s="265"/>
      <c r="J502" s="272"/>
      <c r="K502" s="265"/>
      <c r="M502" s="266" t="s">
        <v>564</v>
      </c>
      <c r="O502" s="255"/>
    </row>
    <row r="503" spans="1:15" ht="22.5">
      <c r="A503" s="264"/>
      <c r="B503" s="267"/>
      <c r="C503" s="341" t="s">
        <v>565</v>
      </c>
      <c r="D503" s="342"/>
      <c r="E503" s="268">
        <v>5.132</v>
      </c>
      <c r="F503" s="269"/>
      <c r="G503" s="270"/>
      <c r="H503" s="271"/>
      <c r="I503" s="265"/>
      <c r="J503" s="272"/>
      <c r="K503" s="265"/>
      <c r="M503" s="266" t="s">
        <v>565</v>
      </c>
      <c r="O503" s="255"/>
    </row>
    <row r="504" spans="1:15" ht="12.75">
      <c r="A504" s="264"/>
      <c r="B504" s="267"/>
      <c r="C504" s="341" t="s">
        <v>566</v>
      </c>
      <c r="D504" s="342"/>
      <c r="E504" s="268">
        <v>19.43</v>
      </c>
      <c r="F504" s="269"/>
      <c r="G504" s="270"/>
      <c r="H504" s="271"/>
      <c r="I504" s="265"/>
      <c r="J504" s="272"/>
      <c r="K504" s="265"/>
      <c r="M504" s="266" t="s">
        <v>566</v>
      </c>
      <c r="O504" s="255"/>
    </row>
    <row r="505" spans="1:15" ht="12.75">
      <c r="A505" s="264"/>
      <c r="B505" s="267"/>
      <c r="C505" s="341" t="s">
        <v>567</v>
      </c>
      <c r="D505" s="342"/>
      <c r="E505" s="268">
        <v>59.55</v>
      </c>
      <c r="F505" s="269"/>
      <c r="G505" s="270"/>
      <c r="H505" s="271"/>
      <c r="I505" s="265"/>
      <c r="J505" s="272"/>
      <c r="K505" s="265"/>
      <c r="M505" s="266" t="s">
        <v>567</v>
      </c>
      <c r="O505" s="255"/>
    </row>
    <row r="506" spans="1:15" ht="12.75">
      <c r="A506" s="264"/>
      <c r="B506" s="267"/>
      <c r="C506" s="341" t="s">
        <v>568</v>
      </c>
      <c r="D506" s="342"/>
      <c r="E506" s="268">
        <v>5</v>
      </c>
      <c r="F506" s="269"/>
      <c r="G506" s="270"/>
      <c r="H506" s="271"/>
      <c r="I506" s="265"/>
      <c r="J506" s="272"/>
      <c r="K506" s="265"/>
      <c r="M506" s="266" t="s">
        <v>568</v>
      </c>
      <c r="O506" s="255"/>
    </row>
    <row r="507" spans="1:80" ht="12.75">
      <c r="A507" s="256">
        <v>29</v>
      </c>
      <c r="B507" s="257" t="s">
        <v>569</v>
      </c>
      <c r="C507" s="258" t="s">
        <v>570</v>
      </c>
      <c r="D507" s="259" t="s">
        <v>176</v>
      </c>
      <c r="E507" s="260">
        <v>47</v>
      </c>
      <c r="F507" s="260"/>
      <c r="G507" s="261">
        <f>E507*F507</f>
        <v>0</v>
      </c>
      <c r="H507" s="262">
        <v>0</v>
      </c>
      <c r="I507" s="263">
        <f>E507*H507</f>
        <v>0</v>
      </c>
      <c r="J507" s="262">
        <v>0</v>
      </c>
      <c r="K507" s="263">
        <f>E507*J507</f>
        <v>0</v>
      </c>
      <c r="O507" s="255">
        <v>2</v>
      </c>
      <c r="AA507" s="228">
        <v>1</v>
      </c>
      <c r="AB507" s="228">
        <v>7</v>
      </c>
      <c r="AC507" s="228">
        <v>7</v>
      </c>
      <c r="AZ507" s="228">
        <v>1</v>
      </c>
      <c r="BA507" s="228">
        <f>IF(AZ507=1,G507,0)</f>
        <v>0</v>
      </c>
      <c r="BB507" s="228">
        <f>IF(AZ507=2,G507,0)</f>
        <v>0</v>
      </c>
      <c r="BC507" s="228">
        <f>IF(AZ507=3,G507,0)</f>
        <v>0</v>
      </c>
      <c r="BD507" s="228">
        <f>IF(AZ507=4,G507,0)</f>
        <v>0</v>
      </c>
      <c r="BE507" s="228">
        <f>IF(AZ507=5,G507,0)</f>
        <v>0</v>
      </c>
      <c r="CA507" s="255">
        <v>1</v>
      </c>
      <c r="CB507" s="255">
        <v>7</v>
      </c>
    </row>
    <row r="508" spans="1:15" ht="22.5">
      <c r="A508" s="264"/>
      <c r="B508" s="267"/>
      <c r="C508" s="341" t="s">
        <v>571</v>
      </c>
      <c r="D508" s="342"/>
      <c r="E508" s="268">
        <v>41</v>
      </c>
      <c r="F508" s="269"/>
      <c r="G508" s="270"/>
      <c r="H508" s="271"/>
      <c r="I508" s="265"/>
      <c r="J508" s="272"/>
      <c r="K508" s="265"/>
      <c r="M508" s="266" t="s">
        <v>571</v>
      </c>
      <c r="O508" s="255"/>
    </row>
    <row r="509" spans="1:15" ht="22.5">
      <c r="A509" s="264"/>
      <c r="B509" s="267"/>
      <c r="C509" s="341" t="s">
        <v>572</v>
      </c>
      <c r="D509" s="342"/>
      <c r="E509" s="268">
        <v>5</v>
      </c>
      <c r="F509" s="269"/>
      <c r="G509" s="270"/>
      <c r="H509" s="271"/>
      <c r="I509" s="265"/>
      <c r="J509" s="272"/>
      <c r="K509" s="265"/>
      <c r="M509" s="266" t="s">
        <v>572</v>
      </c>
      <c r="O509" s="255"/>
    </row>
    <row r="510" spans="1:15" ht="12.75">
      <c r="A510" s="264"/>
      <c r="B510" s="267"/>
      <c r="C510" s="341" t="s">
        <v>573</v>
      </c>
      <c r="D510" s="342"/>
      <c r="E510" s="268">
        <v>1</v>
      </c>
      <c r="F510" s="269"/>
      <c r="G510" s="270"/>
      <c r="H510" s="271"/>
      <c r="I510" s="265"/>
      <c r="J510" s="272"/>
      <c r="K510" s="265"/>
      <c r="M510" s="266" t="s">
        <v>573</v>
      </c>
      <c r="O510" s="255"/>
    </row>
    <row r="511" spans="1:80" ht="12.75">
      <c r="A511" s="256">
        <v>30</v>
      </c>
      <c r="B511" s="257" t="s">
        <v>574</v>
      </c>
      <c r="C511" s="258" t="s">
        <v>575</v>
      </c>
      <c r="D511" s="259" t="s">
        <v>176</v>
      </c>
      <c r="E511" s="260">
        <v>4</v>
      </c>
      <c r="F511" s="260"/>
      <c r="G511" s="261">
        <f>E511*F511</f>
        <v>0</v>
      </c>
      <c r="H511" s="262">
        <v>2E-05</v>
      </c>
      <c r="I511" s="263">
        <f>E511*H511</f>
        <v>8E-05</v>
      </c>
      <c r="J511" s="262"/>
      <c r="K511" s="263">
        <f>E511*J511</f>
        <v>0</v>
      </c>
      <c r="O511" s="255">
        <v>2</v>
      </c>
      <c r="AA511" s="228">
        <v>3</v>
      </c>
      <c r="AB511" s="228">
        <v>1</v>
      </c>
      <c r="AC511" s="228">
        <v>283502921</v>
      </c>
      <c r="AZ511" s="228">
        <v>1</v>
      </c>
      <c r="BA511" s="228">
        <f>IF(AZ511=1,G511,0)</f>
        <v>0</v>
      </c>
      <c r="BB511" s="228">
        <f>IF(AZ511=2,G511,0)</f>
        <v>0</v>
      </c>
      <c r="BC511" s="228">
        <f>IF(AZ511=3,G511,0)</f>
        <v>0</v>
      </c>
      <c r="BD511" s="228">
        <f>IF(AZ511=4,G511,0)</f>
        <v>0</v>
      </c>
      <c r="BE511" s="228">
        <f>IF(AZ511=5,G511,0)</f>
        <v>0</v>
      </c>
      <c r="CA511" s="255">
        <v>3</v>
      </c>
      <c r="CB511" s="255">
        <v>1</v>
      </c>
    </row>
    <row r="512" spans="1:15" ht="12.75">
      <c r="A512" s="264"/>
      <c r="B512" s="267"/>
      <c r="C512" s="341" t="s">
        <v>576</v>
      </c>
      <c r="D512" s="342"/>
      <c r="E512" s="268">
        <v>4</v>
      </c>
      <c r="F512" s="269"/>
      <c r="G512" s="270"/>
      <c r="H512" s="271"/>
      <c r="I512" s="265"/>
      <c r="J512" s="272"/>
      <c r="K512" s="265"/>
      <c r="M512" s="266" t="s">
        <v>576</v>
      </c>
      <c r="O512" s="255"/>
    </row>
    <row r="513" spans="1:80" ht="12.75">
      <c r="A513" s="256">
        <v>31</v>
      </c>
      <c r="B513" s="257" t="s">
        <v>577</v>
      </c>
      <c r="C513" s="258" t="s">
        <v>578</v>
      </c>
      <c r="D513" s="259" t="s">
        <v>176</v>
      </c>
      <c r="E513" s="260">
        <v>1</v>
      </c>
      <c r="F513" s="260"/>
      <c r="G513" s="261">
        <f>E513*F513</f>
        <v>0</v>
      </c>
      <c r="H513" s="262">
        <v>2E-05</v>
      </c>
      <c r="I513" s="263">
        <f>E513*H513</f>
        <v>2E-05</v>
      </c>
      <c r="J513" s="262"/>
      <c r="K513" s="263">
        <f>E513*J513</f>
        <v>0</v>
      </c>
      <c r="O513" s="255">
        <v>2</v>
      </c>
      <c r="AA513" s="228">
        <v>3</v>
      </c>
      <c r="AB513" s="228">
        <v>1</v>
      </c>
      <c r="AC513" s="228">
        <v>283502922</v>
      </c>
      <c r="AZ513" s="228">
        <v>1</v>
      </c>
      <c r="BA513" s="228">
        <f>IF(AZ513=1,G513,0)</f>
        <v>0</v>
      </c>
      <c r="BB513" s="228">
        <f>IF(AZ513=2,G513,0)</f>
        <v>0</v>
      </c>
      <c r="BC513" s="228">
        <f>IF(AZ513=3,G513,0)</f>
        <v>0</v>
      </c>
      <c r="BD513" s="228">
        <f>IF(AZ513=4,G513,0)</f>
        <v>0</v>
      </c>
      <c r="BE513" s="228">
        <f>IF(AZ513=5,G513,0)</f>
        <v>0</v>
      </c>
      <c r="CA513" s="255">
        <v>3</v>
      </c>
      <c r="CB513" s="255">
        <v>1</v>
      </c>
    </row>
    <row r="514" spans="1:15" ht="12.75">
      <c r="A514" s="264"/>
      <c r="B514" s="267"/>
      <c r="C514" s="341" t="s">
        <v>579</v>
      </c>
      <c r="D514" s="342"/>
      <c r="E514" s="268">
        <v>1</v>
      </c>
      <c r="F514" s="269"/>
      <c r="G514" s="270"/>
      <c r="H514" s="271"/>
      <c r="I514" s="265"/>
      <c r="J514" s="272"/>
      <c r="K514" s="265"/>
      <c r="M514" s="266" t="s">
        <v>579</v>
      </c>
      <c r="O514" s="255"/>
    </row>
    <row r="515" spans="1:80" ht="12.75">
      <c r="A515" s="256">
        <v>32</v>
      </c>
      <c r="B515" s="257" t="s">
        <v>580</v>
      </c>
      <c r="C515" s="258" t="s">
        <v>581</v>
      </c>
      <c r="D515" s="259" t="s">
        <v>176</v>
      </c>
      <c r="E515" s="260">
        <v>41</v>
      </c>
      <c r="F515" s="260"/>
      <c r="G515" s="261">
        <f>E515*F515</f>
        <v>0</v>
      </c>
      <c r="H515" s="262">
        <v>2E-05</v>
      </c>
      <c r="I515" s="263">
        <f>E515*H515</f>
        <v>0.0008200000000000001</v>
      </c>
      <c r="J515" s="262"/>
      <c r="K515" s="263">
        <f>E515*J515</f>
        <v>0</v>
      </c>
      <c r="O515" s="255">
        <v>2</v>
      </c>
      <c r="AA515" s="228">
        <v>3</v>
      </c>
      <c r="AB515" s="228">
        <v>1</v>
      </c>
      <c r="AC515" s="228">
        <v>283502923</v>
      </c>
      <c r="AZ515" s="228">
        <v>1</v>
      </c>
      <c r="BA515" s="228">
        <f>IF(AZ515=1,G515,0)</f>
        <v>0</v>
      </c>
      <c r="BB515" s="228">
        <f>IF(AZ515=2,G515,0)</f>
        <v>0</v>
      </c>
      <c r="BC515" s="228">
        <f>IF(AZ515=3,G515,0)</f>
        <v>0</v>
      </c>
      <c r="BD515" s="228">
        <f>IF(AZ515=4,G515,0)</f>
        <v>0</v>
      </c>
      <c r="BE515" s="228">
        <f>IF(AZ515=5,G515,0)</f>
        <v>0</v>
      </c>
      <c r="CA515" s="255">
        <v>3</v>
      </c>
      <c r="CB515" s="255">
        <v>1</v>
      </c>
    </row>
    <row r="516" spans="1:15" ht="12.75">
      <c r="A516" s="264"/>
      <c r="B516" s="267"/>
      <c r="C516" s="341" t="s">
        <v>582</v>
      </c>
      <c r="D516" s="342"/>
      <c r="E516" s="268">
        <v>41</v>
      </c>
      <c r="F516" s="269"/>
      <c r="G516" s="270"/>
      <c r="H516" s="271"/>
      <c r="I516" s="265"/>
      <c r="J516" s="272"/>
      <c r="K516" s="265"/>
      <c r="M516" s="266" t="s">
        <v>582</v>
      </c>
      <c r="O516" s="255"/>
    </row>
    <row r="517" spans="1:80" ht="12.75">
      <c r="A517" s="256">
        <v>33</v>
      </c>
      <c r="B517" s="257" t="s">
        <v>583</v>
      </c>
      <c r="C517" s="258" t="s">
        <v>584</v>
      </c>
      <c r="D517" s="259" t="s">
        <v>176</v>
      </c>
      <c r="E517" s="260">
        <v>1</v>
      </c>
      <c r="F517" s="260"/>
      <c r="G517" s="261">
        <f>E517*F517</f>
        <v>0</v>
      </c>
      <c r="H517" s="262">
        <v>2E-05</v>
      </c>
      <c r="I517" s="263">
        <f>E517*H517</f>
        <v>2E-05</v>
      </c>
      <c r="J517" s="262"/>
      <c r="K517" s="263">
        <f>E517*J517</f>
        <v>0</v>
      </c>
      <c r="O517" s="255">
        <v>2</v>
      </c>
      <c r="AA517" s="228">
        <v>3</v>
      </c>
      <c r="AB517" s="228">
        <v>1</v>
      </c>
      <c r="AC517" s="228">
        <v>283502924</v>
      </c>
      <c r="AZ517" s="228">
        <v>1</v>
      </c>
      <c r="BA517" s="228">
        <f>IF(AZ517=1,G517,0)</f>
        <v>0</v>
      </c>
      <c r="BB517" s="228">
        <f>IF(AZ517=2,G517,0)</f>
        <v>0</v>
      </c>
      <c r="BC517" s="228">
        <f>IF(AZ517=3,G517,0)</f>
        <v>0</v>
      </c>
      <c r="BD517" s="228">
        <f>IF(AZ517=4,G517,0)</f>
        <v>0</v>
      </c>
      <c r="BE517" s="228">
        <f>IF(AZ517=5,G517,0)</f>
        <v>0</v>
      </c>
      <c r="CA517" s="255">
        <v>3</v>
      </c>
      <c r="CB517" s="255">
        <v>1</v>
      </c>
    </row>
    <row r="518" spans="1:15" ht="12.75">
      <c r="A518" s="264"/>
      <c r="B518" s="267"/>
      <c r="C518" s="341" t="s">
        <v>585</v>
      </c>
      <c r="D518" s="342"/>
      <c r="E518" s="268">
        <v>1</v>
      </c>
      <c r="F518" s="269"/>
      <c r="G518" s="270"/>
      <c r="H518" s="271"/>
      <c r="I518" s="265"/>
      <c r="J518" s="272"/>
      <c r="K518" s="265"/>
      <c r="M518" s="266" t="s">
        <v>585</v>
      </c>
      <c r="O518" s="255"/>
    </row>
    <row r="519" spans="1:57" ht="12.75">
      <c r="A519" s="273"/>
      <c r="B519" s="274" t="s">
        <v>100</v>
      </c>
      <c r="C519" s="275" t="s">
        <v>201</v>
      </c>
      <c r="D519" s="276"/>
      <c r="E519" s="277"/>
      <c r="F519" s="278"/>
      <c r="G519" s="279">
        <f>SUM(G85:G518)</f>
        <v>0</v>
      </c>
      <c r="H519" s="280"/>
      <c r="I519" s="281">
        <f>SUM(I85:I518)</f>
        <v>243.86475404700002</v>
      </c>
      <c r="J519" s="280"/>
      <c r="K519" s="281">
        <f>SUM(K85:K518)</f>
        <v>0</v>
      </c>
      <c r="O519" s="255">
        <v>4</v>
      </c>
      <c r="BA519" s="282">
        <f>SUM(BA85:BA518)</f>
        <v>0</v>
      </c>
      <c r="BB519" s="282">
        <f>SUM(BB85:BB518)</f>
        <v>0</v>
      </c>
      <c r="BC519" s="282">
        <f>SUM(BC85:BC518)</f>
        <v>0</v>
      </c>
      <c r="BD519" s="282">
        <f>SUM(BD85:BD518)</f>
        <v>0</v>
      </c>
      <c r="BE519" s="282">
        <f>SUM(BE85:BE518)</f>
        <v>0</v>
      </c>
    </row>
    <row r="520" spans="1:15" ht="12.75">
      <c r="A520" s="245" t="s">
        <v>97</v>
      </c>
      <c r="B520" s="246" t="s">
        <v>586</v>
      </c>
      <c r="C520" s="247" t="s">
        <v>587</v>
      </c>
      <c r="D520" s="248"/>
      <c r="E520" s="249"/>
      <c r="F520" s="249"/>
      <c r="G520" s="250"/>
      <c r="H520" s="251"/>
      <c r="I520" s="252"/>
      <c r="J520" s="253"/>
      <c r="K520" s="254"/>
      <c r="O520" s="255">
        <v>1</v>
      </c>
    </row>
    <row r="521" spans="1:80" ht="22.5">
      <c r="A521" s="256">
        <v>34</v>
      </c>
      <c r="B521" s="257" t="s">
        <v>589</v>
      </c>
      <c r="C521" s="258" t="s">
        <v>590</v>
      </c>
      <c r="D521" s="259" t="s">
        <v>123</v>
      </c>
      <c r="E521" s="260">
        <v>124.542</v>
      </c>
      <c r="F521" s="260"/>
      <c r="G521" s="261">
        <f>E521*F521</f>
        <v>0</v>
      </c>
      <c r="H521" s="262">
        <v>0.27827</v>
      </c>
      <c r="I521" s="263">
        <f>E521*H521</f>
        <v>34.65630234</v>
      </c>
      <c r="J521" s="262">
        <v>0</v>
      </c>
      <c r="K521" s="263">
        <f>E521*J521</f>
        <v>0</v>
      </c>
      <c r="O521" s="255">
        <v>2</v>
      </c>
      <c r="AA521" s="228">
        <v>1</v>
      </c>
      <c r="AB521" s="228">
        <v>1</v>
      </c>
      <c r="AC521" s="228">
        <v>1</v>
      </c>
      <c r="AZ521" s="228">
        <v>1</v>
      </c>
      <c r="BA521" s="228">
        <f>IF(AZ521=1,G521,0)</f>
        <v>0</v>
      </c>
      <c r="BB521" s="228">
        <f>IF(AZ521=2,G521,0)</f>
        <v>0</v>
      </c>
      <c r="BC521" s="228">
        <f>IF(AZ521=3,G521,0)</f>
        <v>0</v>
      </c>
      <c r="BD521" s="228">
        <f>IF(AZ521=4,G521,0)</f>
        <v>0</v>
      </c>
      <c r="BE521" s="228">
        <f>IF(AZ521=5,G521,0)</f>
        <v>0</v>
      </c>
      <c r="CA521" s="255">
        <v>1</v>
      </c>
      <c r="CB521" s="255">
        <v>1</v>
      </c>
    </row>
    <row r="522" spans="1:15" ht="56.25">
      <c r="A522" s="264"/>
      <c r="B522" s="267"/>
      <c r="C522" s="341" t="s">
        <v>591</v>
      </c>
      <c r="D522" s="342"/>
      <c r="E522" s="268">
        <v>40.83</v>
      </c>
      <c r="F522" s="269"/>
      <c r="G522" s="270"/>
      <c r="H522" s="271"/>
      <c r="I522" s="265"/>
      <c r="J522" s="272"/>
      <c r="K522" s="265"/>
      <c r="M522" s="266" t="s">
        <v>591</v>
      </c>
      <c r="O522" s="255"/>
    </row>
    <row r="523" spans="1:15" ht="33.75">
      <c r="A523" s="264"/>
      <c r="B523" s="267"/>
      <c r="C523" s="341" t="s">
        <v>592</v>
      </c>
      <c r="D523" s="342"/>
      <c r="E523" s="268">
        <v>21.666</v>
      </c>
      <c r="F523" s="269"/>
      <c r="G523" s="270"/>
      <c r="H523" s="271"/>
      <c r="I523" s="265"/>
      <c r="J523" s="272"/>
      <c r="K523" s="265"/>
      <c r="M523" s="266" t="s">
        <v>592</v>
      </c>
      <c r="O523" s="255"/>
    </row>
    <row r="524" spans="1:15" ht="22.5">
      <c r="A524" s="264"/>
      <c r="B524" s="267"/>
      <c r="C524" s="341" t="s">
        <v>593</v>
      </c>
      <c r="D524" s="342"/>
      <c r="E524" s="268">
        <v>17.295</v>
      </c>
      <c r="F524" s="269"/>
      <c r="G524" s="270"/>
      <c r="H524" s="271"/>
      <c r="I524" s="265"/>
      <c r="J524" s="272"/>
      <c r="K524" s="265"/>
      <c r="M524" s="266" t="s">
        <v>593</v>
      </c>
      <c r="O524" s="255"/>
    </row>
    <row r="525" spans="1:15" ht="22.5">
      <c r="A525" s="264"/>
      <c r="B525" s="267"/>
      <c r="C525" s="341" t="s">
        <v>593</v>
      </c>
      <c r="D525" s="342"/>
      <c r="E525" s="268">
        <v>17.295</v>
      </c>
      <c r="F525" s="269"/>
      <c r="G525" s="270"/>
      <c r="H525" s="271"/>
      <c r="I525" s="265"/>
      <c r="J525" s="272"/>
      <c r="K525" s="265"/>
      <c r="M525" s="266" t="s">
        <v>593</v>
      </c>
      <c r="O525" s="255"/>
    </row>
    <row r="526" spans="1:15" ht="33.75">
      <c r="A526" s="264"/>
      <c r="B526" s="267"/>
      <c r="C526" s="341" t="s">
        <v>594</v>
      </c>
      <c r="D526" s="342"/>
      <c r="E526" s="268">
        <v>27.456</v>
      </c>
      <c r="F526" s="269"/>
      <c r="G526" s="270"/>
      <c r="H526" s="271"/>
      <c r="I526" s="265"/>
      <c r="J526" s="272"/>
      <c r="K526" s="265"/>
      <c r="M526" s="266" t="s">
        <v>594</v>
      </c>
      <c r="O526" s="255"/>
    </row>
    <row r="527" spans="1:57" ht="12.75">
      <c r="A527" s="273"/>
      <c r="B527" s="274" t="s">
        <v>100</v>
      </c>
      <c r="C527" s="275" t="s">
        <v>588</v>
      </c>
      <c r="D527" s="276"/>
      <c r="E527" s="277"/>
      <c r="F527" s="278"/>
      <c r="G527" s="279">
        <f>SUM(G520:G526)</f>
        <v>0</v>
      </c>
      <c r="H527" s="280"/>
      <c r="I527" s="281">
        <f>SUM(I520:I526)</f>
        <v>34.65630234</v>
      </c>
      <c r="J527" s="280"/>
      <c r="K527" s="348">
        <f>SUM(K520:K526)</f>
        <v>0</v>
      </c>
      <c r="L527" s="352"/>
      <c r="M527" s="352"/>
      <c r="N527" s="352"/>
      <c r="O527" s="353"/>
      <c r="P527" s="352"/>
      <c r="Q527" s="352"/>
      <c r="BA527" s="282">
        <f>SUM(BA520:BA526)</f>
        <v>0</v>
      </c>
      <c r="BB527" s="282">
        <f>SUM(BB520:BB526)</f>
        <v>0</v>
      </c>
      <c r="BC527" s="282">
        <f>SUM(BC520:BC526)</f>
        <v>0</v>
      </c>
      <c r="BD527" s="282">
        <f>SUM(BD520:BD526)</f>
        <v>0</v>
      </c>
      <c r="BE527" s="282">
        <f>SUM(BE520:BE526)</f>
        <v>0</v>
      </c>
    </row>
    <row r="528" spans="1:17" ht="12.75">
      <c r="A528" s="245" t="s">
        <v>97</v>
      </c>
      <c r="B528" s="246" t="s">
        <v>595</v>
      </c>
      <c r="C528" s="247" t="s">
        <v>596</v>
      </c>
      <c r="D528" s="248"/>
      <c r="E528" s="249"/>
      <c r="F528" s="249"/>
      <c r="G528" s="250"/>
      <c r="H528" s="251"/>
      <c r="I528" s="252"/>
      <c r="J528" s="253"/>
      <c r="K528" s="349"/>
      <c r="L528" s="354"/>
      <c r="M528" s="354"/>
      <c r="N528" s="354"/>
      <c r="O528" s="355"/>
      <c r="P528" s="354"/>
      <c r="Q528" s="354"/>
    </row>
    <row r="529" spans="1:80" ht="12.75">
      <c r="A529" s="299">
        <v>35</v>
      </c>
      <c r="B529" s="300" t="s">
        <v>598</v>
      </c>
      <c r="C529" s="301" t="s">
        <v>599</v>
      </c>
      <c r="D529" s="302" t="s">
        <v>176</v>
      </c>
      <c r="E529" s="303">
        <v>2</v>
      </c>
      <c r="F529" s="303"/>
      <c r="G529" s="304">
        <f>E529*F529</f>
        <v>0</v>
      </c>
      <c r="H529" s="262">
        <v>0</v>
      </c>
      <c r="I529" s="263">
        <f>E529*H529</f>
        <v>0</v>
      </c>
      <c r="J529" s="262">
        <v>0</v>
      </c>
      <c r="K529" s="350">
        <f>E529*J529</f>
        <v>0</v>
      </c>
      <c r="L529" s="354"/>
      <c r="M529" s="354"/>
      <c r="N529" s="356"/>
      <c r="O529" s="357"/>
      <c r="P529" s="358"/>
      <c r="Q529" s="359"/>
      <c r="AA529" s="228">
        <v>1</v>
      </c>
      <c r="AB529" s="228">
        <v>0</v>
      </c>
      <c r="AC529" s="228">
        <v>0</v>
      </c>
      <c r="AZ529" s="228">
        <v>1</v>
      </c>
      <c r="BA529" s="228">
        <f>IF(AZ529=1,G529,0)</f>
        <v>0</v>
      </c>
      <c r="BB529" s="228">
        <f>IF(AZ529=2,G529,0)</f>
        <v>0</v>
      </c>
      <c r="BC529" s="228">
        <f>IF(AZ529=3,G529,0)</f>
        <v>0</v>
      </c>
      <c r="BD529" s="228">
        <f>IF(AZ529=4,G529,0)</f>
        <v>0</v>
      </c>
      <c r="BE529" s="228">
        <f>IF(AZ529=5,G529,0)</f>
        <v>0</v>
      </c>
      <c r="CA529" s="255">
        <v>1</v>
      </c>
      <c r="CB529" s="255">
        <v>0</v>
      </c>
    </row>
    <row r="530" spans="1:17" ht="12.75">
      <c r="A530" s="264"/>
      <c r="B530" s="267"/>
      <c r="C530" s="341" t="s">
        <v>600</v>
      </c>
      <c r="D530" s="342"/>
      <c r="E530" s="268">
        <v>0</v>
      </c>
      <c r="F530" s="269"/>
      <c r="G530" s="270"/>
      <c r="H530" s="271"/>
      <c r="I530" s="265"/>
      <c r="J530" s="272"/>
      <c r="K530" s="351"/>
      <c r="L530" s="354"/>
      <c r="M530" s="354"/>
      <c r="N530" s="356"/>
      <c r="O530" s="357"/>
      <c r="P530" s="358"/>
      <c r="Q530" s="359"/>
    </row>
    <row r="531" spans="1:17" ht="12.75">
      <c r="A531" s="264"/>
      <c r="B531" s="267"/>
      <c r="C531" s="341" t="s">
        <v>601</v>
      </c>
      <c r="D531" s="342"/>
      <c r="E531" s="268">
        <v>0</v>
      </c>
      <c r="F531" s="269"/>
      <c r="G531" s="270"/>
      <c r="H531" s="271"/>
      <c r="I531" s="265"/>
      <c r="J531" s="272"/>
      <c r="K531" s="351"/>
      <c r="L531" s="354"/>
      <c r="M531" s="354"/>
      <c r="N531" s="356"/>
      <c r="O531" s="357"/>
      <c r="P531" s="358"/>
      <c r="Q531" s="359"/>
    </row>
    <row r="532" spans="1:17" ht="12.75">
      <c r="A532" s="264"/>
      <c r="B532" s="267"/>
      <c r="C532" s="341" t="s">
        <v>602</v>
      </c>
      <c r="D532" s="342"/>
      <c r="E532" s="268">
        <v>0</v>
      </c>
      <c r="F532" s="269"/>
      <c r="G532" s="270"/>
      <c r="H532" s="271"/>
      <c r="I532" s="265"/>
      <c r="J532" s="272"/>
      <c r="K532" s="351"/>
      <c r="L532" s="354"/>
      <c r="M532" s="354"/>
      <c r="N532" s="356"/>
      <c r="O532" s="357"/>
      <c r="P532" s="358"/>
      <c r="Q532" s="359"/>
    </row>
    <row r="533" spans="1:17" ht="12.75">
      <c r="A533" s="264"/>
      <c r="B533" s="267"/>
      <c r="C533" s="341" t="s">
        <v>603</v>
      </c>
      <c r="D533" s="342"/>
      <c r="E533" s="268">
        <v>0</v>
      </c>
      <c r="F533" s="269"/>
      <c r="G533" s="270"/>
      <c r="H533" s="271"/>
      <c r="I533" s="265"/>
      <c r="J533" s="272"/>
      <c r="K533" s="351"/>
      <c r="L533" s="354"/>
      <c r="M533" s="354"/>
      <c r="N533" s="356"/>
      <c r="O533" s="357"/>
      <c r="P533" s="358"/>
      <c r="Q533" s="359"/>
    </row>
    <row r="534" spans="1:17" ht="12.75">
      <c r="A534" s="264"/>
      <c r="B534" s="267"/>
      <c r="C534" s="341" t="s">
        <v>604</v>
      </c>
      <c r="D534" s="342"/>
      <c r="E534" s="268">
        <v>0</v>
      </c>
      <c r="F534" s="269"/>
      <c r="G534" s="270"/>
      <c r="H534" s="271"/>
      <c r="I534" s="265"/>
      <c r="J534" s="272"/>
      <c r="K534" s="351"/>
      <c r="L534" s="354"/>
      <c r="M534" s="354"/>
      <c r="N534" s="356"/>
      <c r="O534" s="357"/>
      <c r="P534" s="358"/>
      <c r="Q534" s="359"/>
    </row>
    <row r="535" spans="1:17" ht="12.75">
      <c r="A535" s="264"/>
      <c r="B535" s="267"/>
      <c r="C535" s="341" t="s">
        <v>605</v>
      </c>
      <c r="D535" s="342"/>
      <c r="E535" s="268">
        <v>0</v>
      </c>
      <c r="F535" s="269"/>
      <c r="G535" s="270"/>
      <c r="H535" s="271"/>
      <c r="I535" s="265"/>
      <c r="J535" s="272"/>
      <c r="K535" s="351"/>
      <c r="L535" s="354"/>
      <c r="M535" s="354"/>
      <c r="N535" s="356"/>
      <c r="O535" s="357"/>
      <c r="P535" s="358"/>
      <c r="Q535" s="359"/>
    </row>
    <row r="536" spans="1:17" ht="12.75">
      <c r="A536" s="264"/>
      <c r="B536" s="267"/>
      <c r="C536" s="341" t="s">
        <v>606</v>
      </c>
      <c r="D536" s="342"/>
      <c r="E536" s="268">
        <v>0</v>
      </c>
      <c r="F536" s="269"/>
      <c r="G536" s="270"/>
      <c r="H536" s="271"/>
      <c r="I536" s="265"/>
      <c r="J536" s="272"/>
      <c r="K536" s="351"/>
      <c r="L536" s="354"/>
      <c r="M536" s="354"/>
      <c r="N536" s="356"/>
      <c r="O536" s="357"/>
      <c r="P536" s="358"/>
      <c r="Q536" s="359"/>
    </row>
    <row r="537" spans="1:17" ht="12.75">
      <c r="A537" s="264"/>
      <c r="B537" s="267"/>
      <c r="C537" s="341" t="s">
        <v>607</v>
      </c>
      <c r="D537" s="342"/>
      <c r="E537" s="268">
        <v>2</v>
      </c>
      <c r="F537" s="269"/>
      <c r="G537" s="270"/>
      <c r="H537" s="271"/>
      <c r="I537" s="265"/>
      <c r="J537" s="272"/>
      <c r="K537" s="351"/>
      <c r="L537" s="354"/>
      <c r="M537" s="354"/>
      <c r="N537" s="356"/>
      <c r="O537" s="357"/>
      <c r="P537" s="358"/>
      <c r="Q537" s="359"/>
    </row>
    <row r="538" spans="1:17" ht="12.75">
      <c r="A538" s="264"/>
      <c r="B538" s="267"/>
      <c r="C538" s="341" t="s">
        <v>608</v>
      </c>
      <c r="D538" s="342"/>
      <c r="E538" s="268">
        <v>0</v>
      </c>
      <c r="F538" s="269"/>
      <c r="G538" s="270"/>
      <c r="H538" s="271"/>
      <c r="I538" s="265"/>
      <c r="J538" s="272"/>
      <c r="K538" s="351"/>
      <c r="L538" s="354"/>
      <c r="M538" s="354"/>
      <c r="N538" s="356"/>
      <c r="O538" s="357"/>
      <c r="P538" s="358"/>
      <c r="Q538" s="359"/>
    </row>
    <row r="539" spans="1:17" ht="12.75">
      <c r="A539" s="264"/>
      <c r="B539" s="267"/>
      <c r="C539" s="341" t="s">
        <v>609</v>
      </c>
      <c r="D539" s="342"/>
      <c r="E539" s="268">
        <v>0</v>
      </c>
      <c r="F539" s="269"/>
      <c r="G539" s="270"/>
      <c r="H539" s="271"/>
      <c r="I539" s="265"/>
      <c r="J539" s="272"/>
      <c r="K539" s="351"/>
      <c r="L539" s="354"/>
      <c r="M539" s="354"/>
      <c r="N539" s="356"/>
      <c r="O539" s="357"/>
      <c r="P539" s="358"/>
      <c r="Q539" s="359"/>
    </row>
    <row r="540" spans="1:17" ht="12.75">
      <c r="A540" s="264"/>
      <c r="B540" s="267"/>
      <c r="C540" s="341" t="s">
        <v>610</v>
      </c>
      <c r="D540" s="342"/>
      <c r="E540" s="268">
        <v>0</v>
      </c>
      <c r="F540" s="269"/>
      <c r="G540" s="270"/>
      <c r="H540" s="271"/>
      <c r="I540" s="265"/>
      <c r="J540" s="272"/>
      <c r="K540" s="351"/>
      <c r="L540" s="354"/>
      <c r="M540" s="354"/>
      <c r="N540" s="356"/>
      <c r="O540" s="357"/>
      <c r="P540" s="358"/>
      <c r="Q540" s="359"/>
    </row>
    <row r="541" spans="1:17" ht="12.75">
      <c r="A541" s="264"/>
      <c r="B541" s="267"/>
      <c r="C541" s="341" t="s">
        <v>611</v>
      </c>
      <c r="D541" s="342"/>
      <c r="E541" s="268">
        <v>0</v>
      </c>
      <c r="F541" s="269"/>
      <c r="G541" s="270"/>
      <c r="H541" s="271"/>
      <c r="I541" s="265"/>
      <c r="J541" s="272"/>
      <c r="K541" s="351"/>
      <c r="L541" s="354"/>
      <c r="M541" s="354"/>
      <c r="N541" s="356"/>
      <c r="O541" s="357"/>
      <c r="P541" s="358"/>
      <c r="Q541" s="359"/>
    </row>
    <row r="542" spans="1:17" ht="12.75">
      <c r="A542" s="264"/>
      <c r="B542" s="267"/>
      <c r="C542" s="341" t="s">
        <v>601</v>
      </c>
      <c r="D542" s="342"/>
      <c r="E542" s="268">
        <v>0</v>
      </c>
      <c r="F542" s="269"/>
      <c r="G542" s="270"/>
      <c r="H542" s="271"/>
      <c r="I542" s="265"/>
      <c r="J542" s="272"/>
      <c r="K542" s="351"/>
      <c r="L542" s="354"/>
      <c r="M542" s="354"/>
      <c r="N542" s="356"/>
      <c r="O542" s="357"/>
      <c r="P542" s="358"/>
      <c r="Q542" s="359"/>
    </row>
    <row r="543" spans="1:17" ht="12.75">
      <c r="A543" s="264"/>
      <c r="B543" s="267"/>
      <c r="C543" s="341" t="s">
        <v>612</v>
      </c>
      <c r="D543" s="342"/>
      <c r="E543" s="268">
        <v>0</v>
      </c>
      <c r="F543" s="269"/>
      <c r="G543" s="270"/>
      <c r="H543" s="271"/>
      <c r="I543" s="265"/>
      <c r="J543" s="272"/>
      <c r="K543" s="351"/>
      <c r="L543" s="354"/>
      <c r="M543" s="354"/>
      <c r="N543" s="356"/>
      <c r="O543" s="357"/>
      <c r="P543" s="358"/>
      <c r="Q543" s="359"/>
    </row>
    <row r="544" spans="1:17" ht="12.75">
      <c r="A544" s="264"/>
      <c r="B544" s="267"/>
      <c r="C544" s="341" t="s">
        <v>613</v>
      </c>
      <c r="D544" s="342"/>
      <c r="E544" s="268">
        <v>0</v>
      </c>
      <c r="F544" s="269"/>
      <c r="G544" s="270"/>
      <c r="H544" s="271"/>
      <c r="I544" s="265"/>
      <c r="J544" s="272"/>
      <c r="K544" s="351"/>
      <c r="L544" s="354"/>
      <c r="M544" s="354"/>
      <c r="N544" s="356"/>
      <c r="O544" s="357"/>
      <c r="P544" s="358"/>
      <c r="Q544" s="359"/>
    </row>
    <row r="545" spans="1:17" ht="12.75">
      <c r="A545" s="264"/>
      <c r="B545" s="267"/>
      <c r="C545" s="341" t="s">
        <v>614</v>
      </c>
      <c r="D545" s="342"/>
      <c r="E545" s="268">
        <v>0</v>
      </c>
      <c r="F545" s="269"/>
      <c r="G545" s="270"/>
      <c r="H545" s="271"/>
      <c r="I545" s="265"/>
      <c r="J545" s="272"/>
      <c r="K545" s="351"/>
      <c r="L545" s="354"/>
      <c r="M545" s="354"/>
      <c r="N545" s="356"/>
      <c r="O545" s="357"/>
      <c r="P545" s="358"/>
      <c r="Q545" s="359"/>
    </row>
    <row r="546" spans="1:17" ht="12.75">
      <c r="A546" s="264"/>
      <c r="B546" s="267"/>
      <c r="C546" s="341" t="s">
        <v>615</v>
      </c>
      <c r="D546" s="342"/>
      <c r="E546" s="268">
        <v>0</v>
      </c>
      <c r="F546" s="269"/>
      <c r="G546" s="270"/>
      <c r="H546" s="271"/>
      <c r="I546" s="265"/>
      <c r="J546" s="272"/>
      <c r="K546" s="351"/>
      <c r="L546" s="354"/>
      <c r="M546" s="354"/>
      <c r="N546" s="356"/>
      <c r="O546" s="357"/>
      <c r="P546" s="358"/>
      <c r="Q546" s="359"/>
    </row>
    <row r="547" spans="1:17" ht="12.75">
      <c r="A547" s="264"/>
      <c r="B547" s="267"/>
      <c r="C547" s="341" t="s">
        <v>616</v>
      </c>
      <c r="D547" s="342"/>
      <c r="E547" s="268">
        <v>0</v>
      </c>
      <c r="F547" s="269"/>
      <c r="G547" s="270"/>
      <c r="H547" s="271"/>
      <c r="I547" s="265"/>
      <c r="J547" s="272"/>
      <c r="K547" s="351"/>
      <c r="L547" s="354"/>
      <c r="M547" s="354"/>
      <c r="N547" s="356"/>
      <c r="O547" s="357"/>
      <c r="P547" s="358"/>
      <c r="Q547" s="359"/>
    </row>
    <row r="548" spans="1:17" ht="12.75" customHeight="1">
      <c r="A548" s="264"/>
      <c r="B548" s="267"/>
      <c r="C548" s="341" t="s">
        <v>617</v>
      </c>
      <c r="D548" s="342"/>
      <c r="E548" s="268">
        <v>0</v>
      </c>
      <c r="F548" s="269"/>
      <c r="G548" s="270"/>
      <c r="H548" s="271"/>
      <c r="I548" s="265"/>
      <c r="J548" s="272"/>
      <c r="K548" s="351"/>
      <c r="L548" s="354"/>
      <c r="M548" s="360"/>
      <c r="N548" s="354"/>
      <c r="O548" s="355"/>
      <c r="P548" s="354"/>
      <c r="Q548" s="359"/>
    </row>
    <row r="549" spans="1:80" ht="12.75">
      <c r="A549" s="299">
        <v>36</v>
      </c>
      <c r="B549" s="300" t="s">
        <v>618</v>
      </c>
      <c r="C549" s="301" t="s">
        <v>619</v>
      </c>
      <c r="D549" s="302" t="s">
        <v>176</v>
      </c>
      <c r="E549" s="303">
        <v>1</v>
      </c>
      <c r="F549" s="303"/>
      <c r="G549" s="304">
        <f>E549*F549</f>
        <v>0</v>
      </c>
      <c r="H549" s="262">
        <v>0</v>
      </c>
      <c r="I549" s="263">
        <f>E549*H549</f>
        <v>0</v>
      </c>
      <c r="J549" s="262">
        <v>0</v>
      </c>
      <c r="K549" s="350">
        <f>E549*J549</f>
        <v>0</v>
      </c>
      <c r="L549" s="352"/>
      <c r="M549" s="352"/>
      <c r="N549" s="352"/>
      <c r="O549" s="353"/>
      <c r="P549" s="352"/>
      <c r="Q549" s="352"/>
      <c r="AA549" s="228">
        <v>1</v>
      </c>
      <c r="AB549" s="228">
        <v>0</v>
      </c>
      <c r="AC549" s="228">
        <v>0</v>
      </c>
      <c r="AZ549" s="228">
        <v>1</v>
      </c>
      <c r="BA549" s="228">
        <f>IF(AZ549=1,G549,0)</f>
        <v>0</v>
      </c>
      <c r="BB549" s="228">
        <f>IF(AZ549=2,G549,0)</f>
        <v>0</v>
      </c>
      <c r="BC549" s="228">
        <f>IF(AZ549=3,G549,0)</f>
        <v>0</v>
      </c>
      <c r="BD549" s="228">
        <f>IF(AZ549=4,G549,0)</f>
        <v>0</v>
      </c>
      <c r="BE549" s="228">
        <f>IF(AZ549=5,G549,0)</f>
        <v>0</v>
      </c>
      <c r="CA549" s="255">
        <v>1</v>
      </c>
      <c r="CB549" s="255">
        <v>0</v>
      </c>
    </row>
    <row r="550" spans="1:15" ht="22.5">
      <c r="A550" s="264"/>
      <c r="B550" s="267"/>
      <c r="C550" s="341" t="s">
        <v>600</v>
      </c>
      <c r="D550" s="342"/>
      <c r="E550" s="268">
        <v>0</v>
      </c>
      <c r="F550" s="269"/>
      <c r="G550" s="270"/>
      <c r="H550" s="271"/>
      <c r="I550" s="265"/>
      <c r="J550" s="272"/>
      <c r="K550" s="265"/>
      <c r="M550" s="266" t="s">
        <v>600</v>
      </c>
      <c r="O550" s="255"/>
    </row>
    <row r="551" spans="1:15" ht="22.5">
      <c r="A551" s="264"/>
      <c r="B551" s="267"/>
      <c r="C551" s="341" t="s">
        <v>601</v>
      </c>
      <c r="D551" s="342"/>
      <c r="E551" s="268">
        <v>0</v>
      </c>
      <c r="F551" s="269"/>
      <c r="G551" s="270"/>
      <c r="H551" s="271"/>
      <c r="I551" s="265"/>
      <c r="J551" s="272"/>
      <c r="K551" s="265"/>
      <c r="M551" s="266" t="s">
        <v>601</v>
      </c>
      <c r="O551" s="255"/>
    </row>
    <row r="552" spans="1:15" ht="12.75">
      <c r="A552" s="264"/>
      <c r="B552" s="267"/>
      <c r="C552" s="341" t="s">
        <v>602</v>
      </c>
      <c r="D552" s="342"/>
      <c r="E552" s="268">
        <v>0</v>
      </c>
      <c r="F552" s="269"/>
      <c r="G552" s="270"/>
      <c r="H552" s="271"/>
      <c r="I552" s="265"/>
      <c r="J552" s="272"/>
      <c r="K552" s="265"/>
      <c r="M552" s="266" t="s">
        <v>602</v>
      </c>
      <c r="O552" s="255"/>
    </row>
    <row r="553" spans="1:15" ht="33.75">
      <c r="A553" s="264"/>
      <c r="B553" s="267"/>
      <c r="C553" s="341" t="s">
        <v>603</v>
      </c>
      <c r="D553" s="342"/>
      <c r="E553" s="268">
        <v>0</v>
      </c>
      <c r="F553" s="269"/>
      <c r="G553" s="270"/>
      <c r="H553" s="271"/>
      <c r="I553" s="265"/>
      <c r="J553" s="272"/>
      <c r="K553" s="265"/>
      <c r="M553" s="266" t="s">
        <v>603</v>
      </c>
      <c r="O553" s="255"/>
    </row>
    <row r="554" spans="1:15" ht="45">
      <c r="A554" s="264"/>
      <c r="B554" s="267"/>
      <c r="C554" s="341" t="s">
        <v>604</v>
      </c>
      <c r="D554" s="342"/>
      <c r="E554" s="268">
        <v>0</v>
      </c>
      <c r="F554" s="269"/>
      <c r="G554" s="270"/>
      <c r="H554" s="271"/>
      <c r="I554" s="265"/>
      <c r="J554" s="272"/>
      <c r="K554" s="265"/>
      <c r="M554" s="266" t="s">
        <v>604</v>
      </c>
      <c r="O554" s="255"/>
    </row>
    <row r="555" spans="1:15" ht="22.5">
      <c r="A555" s="264"/>
      <c r="B555" s="267"/>
      <c r="C555" s="341" t="s">
        <v>605</v>
      </c>
      <c r="D555" s="342"/>
      <c r="E555" s="268">
        <v>0</v>
      </c>
      <c r="F555" s="269"/>
      <c r="G555" s="270"/>
      <c r="H555" s="271"/>
      <c r="I555" s="265"/>
      <c r="J555" s="272"/>
      <c r="K555" s="265"/>
      <c r="M555" s="266" t="s">
        <v>605</v>
      </c>
      <c r="O555" s="255"/>
    </row>
    <row r="556" spans="1:15" ht="22.5">
      <c r="A556" s="264"/>
      <c r="B556" s="267"/>
      <c r="C556" s="341" t="s">
        <v>606</v>
      </c>
      <c r="D556" s="342"/>
      <c r="E556" s="268">
        <v>0</v>
      </c>
      <c r="F556" s="269"/>
      <c r="G556" s="270"/>
      <c r="H556" s="271"/>
      <c r="I556" s="265"/>
      <c r="J556" s="272"/>
      <c r="K556" s="265"/>
      <c r="M556" s="266" t="s">
        <v>606</v>
      </c>
      <c r="O556" s="255"/>
    </row>
    <row r="557" spans="1:15" ht="12.75">
      <c r="A557" s="264"/>
      <c r="B557" s="267"/>
      <c r="C557" s="341" t="s">
        <v>620</v>
      </c>
      <c r="D557" s="342"/>
      <c r="E557" s="268">
        <v>1</v>
      </c>
      <c r="F557" s="269"/>
      <c r="G557" s="270"/>
      <c r="H557" s="271"/>
      <c r="I557" s="265"/>
      <c r="J557" s="272"/>
      <c r="K557" s="265"/>
      <c r="M557" s="266" t="s">
        <v>620</v>
      </c>
      <c r="O557" s="255"/>
    </row>
    <row r="558" spans="1:15" ht="12.75">
      <c r="A558" s="264"/>
      <c r="B558" s="267"/>
      <c r="C558" s="341" t="s">
        <v>608</v>
      </c>
      <c r="D558" s="342"/>
      <c r="E558" s="268">
        <v>0</v>
      </c>
      <c r="F558" s="269"/>
      <c r="G558" s="270"/>
      <c r="H558" s="271"/>
      <c r="I558" s="265"/>
      <c r="J558" s="272"/>
      <c r="K558" s="265"/>
      <c r="M558" s="266" t="s">
        <v>608</v>
      </c>
      <c r="O558" s="255"/>
    </row>
    <row r="559" spans="1:15" ht="33.75">
      <c r="A559" s="264"/>
      <c r="B559" s="267"/>
      <c r="C559" s="341" t="s">
        <v>621</v>
      </c>
      <c r="D559" s="342"/>
      <c r="E559" s="268">
        <v>0</v>
      </c>
      <c r="F559" s="269"/>
      <c r="G559" s="270"/>
      <c r="H559" s="271"/>
      <c r="I559" s="265"/>
      <c r="J559" s="272"/>
      <c r="K559" s="265"/>
      <c r="M559" s="266" t="s">
        <v>621</v>
      </c>
      <c r="O559" s="255"/>
    </row>
    <row r="560" spans="1:15" ht="12.75">
      <c r="A560" s="264"/>
      <c r="B560" s="267"/>
      <c r="C560" s="341" t="s">
        <v>610</v>
      </c>
      <c r="D560" s="342"/>
      <c r="E560" s="268">
        <v>0</v>
      </c>
      <c r="F560" s="269"/>
      <c r="G560" s="270"/>
      <c r="H560" s="271"/>
      <c r="I560" s="265"/>
      <c r="J560" s="272"/>
      <c r="K560" s="265"/>
      <c r="M560" s="266" t="s">
        <v>610</v>
      </c>
      <c r="O560" s="255"/>
    </row>
    <row r="561" spans="1:15" ht="22.5">
      <c r="A561" s="264"/>
      <c r="B561" s="267"/>
      <c r="C561" s="341" t="s">
        <v>611</v>
      </c>
      <c r="D561" s="342"/>
      <c r="E561" s="268">
        <v>0</v>
      </c>
      <c r="F561" s="269"/>
      <c r="G561" s="270"/>
      <c r="H561" s="271"/>
      <c r="I561" s="265"/>
      <c r="J561" s="272"/>
      <c r="K561" s="265"/>
      <c r="M561" s="266" t="s">
        <v>611</v>
      </c>
      <c r="O561" s="255"/>
    </row>
    <row r="562" spans="1:15" ht="22.5">
      <c r="A562" s="264"/>
      <c r="B562" s="267"/>
      <c r="C562" s="341" t="s">
        <v>601</v>
      </c>
      <c r="D562" s="342"/>
      <c r="E562" s="268">
        <v>0</v>
      </c>
      <c r="F562" s="269"/>
      <c r="G562" s="270"/>
      <c r="H562" s="271"/>
      <c r="I562" s="265"/>
      <c r="J562" s="272"/>
      <c r="K562" s="265"/>
      <c r="M562" s="266" t="s">
        <v>601</v>
      </c>
      <c r="O562" s="255"/>
    </row>
    <row r="563" spans="1:15" ht="12.75">
      <c r="A563" s="264"/>
      <c r="B563" s="267"/>
      <c r="C563" s="341" t="s">
        <v>612</v>
      </c>
      <c r="D563" s="342"/>
      <c r="E563" s="268">
        <v>0</v>
      </c>
      <c r="F563" s="269"/>
      <c r="G563" s="270"/>
      <c r="H563" s="271"/>
      <c r="I563" s="265"/>
      <c r="J563" s="272"/>
      <c r="K563" s="265"/>
      <c r="M563" s="266" t="s">
        <v>612</v>
      </c>
      <c r="O563" s="255"/>
    </row>
    <row r="564" spans="1:15" ht="33.75">
      <c r="A564" s="264"/>
      <c r="B564" s="267"/>
      <c r="C564" s="341" t="s">
        <v>613</v>
      </c>
      <c r="D564" s="342"/>
      <c r="E564" s="268">
        <v>0</v>
      </c>
      <c r="F564" s="269"/>
      <c r="G564" s="270"/>
      <c r="H564" s="271"/>
      <c r="I564" s="265"/>
      <c r="J564" s="272"/>
      <c r="K564" s="265"/>
      <c r="M564" s="266" t="s">
        <v>613</v>
      </c>
      <c r="O564" s="255"/>
    </row>
    <row r="565" spans="1:15" ht="22.5">
      <c r="A565" s="264"/>
      <c r="B565" s="267"/>
      <c r="C565" s="341" t="s">
        <v>614</v>
      </c>
      <c r="D565" s="342"/>
      <c r="E565" s="268">
        <v>0</v>
      </c>
      <c r="F565" s="269"/>
      <c r="G565" s="270"/>
      <c r="H565" s="271"/>
      <c r="I565" s="265"/>
      <c r="J565" s="272"/>
      <c r="K565" s="265"/>
      <c r="M565" s="266" t="s">
        <v>614</v>
      </c>
      <c r="O565" s="255"/>
    </row>
    <row r="566" spans="1:15" ht="33.75">
      <c r="A566" s="264"/>
      <c r="B566" s="267"/>
      <c r="C566" s="341" t="s">
        <v>615</v>
      </c>
      <c r="D566" s="342"/>
      <c r="E566" s="268">
        <v>0</v>
      </c>
      <c r="F566" s="269"/>
      <c r="G566" s="270"/>
      <c r="H566" s="271"/>
      <c r="I566" s="265"/>
      <c r="J566" s="272"/>
      <c r="K566" s="265"/>
      <c r="M566" s="266" t="s">
        <v>615</v>
      </c>
      <c r="O566" s="255"/>
    </row>
    <row r="567" spans="1:15" ht="22.5">
      <c r="A567" s="264"/>
      <c r="B567" s="267"/>
      <c r="C567" s="341" t="s">
        <v>616</v>
      </c>
      <c r="D567" s="342"/>
      <c r="E567" s="268">
        <v>0</v>
      </c>
      <c r="F567" s="269"/>
      <c r="G567" s="270"/>
      <c r="H567" s="271"/>
      <c r="I567" s="265"/>
      <c r="J567" s="272"/>
      <c r="K567" s="265"/>
      <c r="M567" s="266" t="s">
        <v>616</v>
      </c>
      <c r="O567" s="255"/>
    </row>
    <row r="568" spans="1:15" ht="22.5">
      <c r="A568" s="264"/>
      <c r="B568" s="267"/>
      <c r="C568" s="341" t="s">
        <v>617</v>
      </c>
      <c r="D568" s="342"/>
      <c r="E568" s="268">
        <v>0</v>
      </c>
      <c r="F568" s="269"/>
      <c r="G568" s="270"/>
      <c r="H568" s="271"/>
      <c r="I568" s="265"/>
      <c r="J568" s="272"/>
      <c r="K568" s="265"/>
      <c r="M568" s="266" t="s">
        <v>617</v>
      </c>
      <c r="O568" s="255"/>
    </row>
    <row r="569" spans="1:80" ht="12.75">
      <c r="A569" s="299">
        <v>37</v>
      </c>
      <c r="B569" s="300" t="s">
        <v>622</v>
      </c>
      <c r="C569" s="301" t="s">
        <v>623</v>
      </c>
      <c r="D569" s="302" t="s">
        <v>176</v>
      </c>
      <c r="E569" s="303">
        <v>2</v>
      </c>
      <c r="F569" s="303"/>
      <c r="G569" s="304">
        <f>E569*F569</f>
        <v>0</v>
      </c>
      <c r="H569" s="262">
        <v>0</v>
      </c>
      <c r="I569" s="263">
        <f>E569*H569</f>
        <v>0</v>
      </c>
      <c r="J569" s="262">
        <v>0</v>
      </c>
      <c r="K569" s="263">
        <f>E569*J569</f>
        <v>0</v>
      </c>
      <c r="O569" s="255">
        <v>2</v>
      </c>
      <c r="AA569" s="228">
        <v>1</v>
      </c>
      <c r="AB569" s="228">
        <v>0</v>
      </c>
      <c r="AC569" s="228">
        <v>0</v>
      </c>
      <c r="AZ569" s="228">
        <v>1</v>
      </c>
      <c r="BA569" s="228">
        <f>IF(AZ569=1,G569,0)</f>
        <v>0</v>
      </c>
      <c r="BB569" s="228">
        <f>IF(AZ569=2,G569,0)</f>
        <v>0</v>
      </c>
      <c r="BC569" s="228">
        <f>IF(AZ569=3,G569,0)</f>
        <v>0</v>
      </c>
      <c r="BD569" s="228">
        <f>IF(AZ569=4,G569,0)</f>
        <v>0</v>
      </c>
      <c r="BE569" s="228">
        <f>IF(AZ569=5,G569,0)</f>
        <v>0</v>
      </c>
      <c r="CA569" s="255">
        <v>1</v>
      </c>
      <c r="CB569" s="255">
        <v>0</v>
      </c>
    </row>
    <row r="570" spans="1:15" ht="22.5">
      <c r="A570" s="264"/>
      <c r="B570" s="267"/>
      <c r="C570" s="341" t="s">
        <v>600</v>
      </c>
      <c r="D570" s="342"/>
      <c r="E570" s="268">
        <v>0</v>
      </c>
      <c r="F570" s="269"/>
      <c r="G570" s="270"/>
      <c r="H570" s="271"/>
      <c r="I570" s="265"/>
      <c r="J570" s="272"/>
      <c r="K570" s="265"/>
      <c r="M570" s="266" t="s">
        <v>600</v>
      </c>
      <c r="O570" s="255"/>
    </row>
    <row r="571" spans="1:15" ht="22.5">
      <c r="A571" s="264"/>
      <c r="B571" s="267"/>
      <c r="C571" s="341" t="s">
        <v>601</v>
      </c>
      <c r="D571" s="342"/>
      <c r="E571" s="268">
        <v>0</v>
      </c>
      <c r="F571" s="269"/>
      <c r="G571" s="270"/>
      <c r="H571" s="271"/>
      <c r="I571" s="265"/>
      <c r="J571" s="272"/>
      <c r="K571" s="265"/>
      <c r="M571" s="266" t="s">
        <v>601</v>
      </c>
      <c r="O571" s="255"/>
    </row>
    <row r="572" spans="1:15" ht="12.75">
      <c r="A572" s="264"/>
      <c r="B572" s="267"/>
      <c r="C572" s="341" t="s">
        <v>602</v>
      </c>
      <c r="D572" s="342"/>
      <c r="E572" s="268">
        <v>0</v>
      </c>
      <c r="F572" s="269"/>
      <c r="G572" s="270"/>
      <c r="H572" s="271"/>
      <c r="I572" s="265"/>
      <c r="J572" s="272"/>
      <c r="K572" s="265"/>
      <c r="M572" s="266" t="s">
        <v>602</v>
      </c>
      <c r="O572" s="255"/>
    </row>
    <row r="573" spans="1:15" ht="33.75">
      <c r="A573" s="264"/>
      <c r="B573" s="267"/>
      <c r="C573" s="341" t="s">
        <v>603</v>
      </c>
      <c r="D573" s="342"/>
      <c r="E573" s="268">
        <v>0</v>
      </c>
      <c r="F573" s="269"/>
      <c r="G573" s="270"/>
      <c r="H573" s="271"/>
      <c r="I573" s="265"/>
      <c r="J573" s="272"/>
      <c r="K573" s="265"/>
      <c r="M573" s="266" t="s">
        <v>603</v>
      </c>
      <c r="O573" s="255"/>
    </row>
    <row r="574" spans="1:15" ht="45">
      <c r="A574" s="264"/>
      <c r="B574" s="267"/>
      <c r="C574" s="341" t="s">
        <v>604</v>
      </c>
      <c r="D574" s="342"/>
      <c r="E574" s="268">
        <v>0</v>
      </c>
      <c r="F574" s="269"/>
      <c r="G574" s="270"/>
      <c r="H574" s="271"/>
      <c r="I574" s="265"/>
      <c r="J574" s="272"/>
      <c r="K574" s="265"/>
      <c r="M574" s="266" t="s">
        <v>604</v>
      </c>
      <c r="O574" s="255"/>
    </row>
    <row r="575" spans="1:15" ht="22.5">
      <c r="A575" s="264"/>
      <c r="B575" s="267"/>
      <c r="C575" s="341" t="s">
        <v>605</v>
      </c>
      <c r="D575" s="342"/>
      <c r="E575" s="268">
        <v>0</v>
      </c>
      <c r="F575" s="269"/>
      <c r="G575" s="270"/>
      <c r="H575" s="271"/>
      <c r="I575" s="265"/>
      <c r="J575" s="272"/>
      <c r="K575" s="265"/>
      <c r="M575" s="266" t="s">
        <v>605</v>
      </c>
      <c r="O575" s="255"/>
    </row>
    <row r="576" spans="1:15" ht="22.5">
      <c r="A576" s="264"/>
      <c r="B576" s="267"/>
      <c r="C576" s="341" t="s">
        <v>606</v>
      </c>
      <c r="D576" s="342"/>
      <c r="E576" s="268">
        <v>0</v>
      </c>
      <c r="F576" s="269"/>
      <c r="G576" s="270"/>
      <c r="H576" s="271"/>
      <c r="I576" s="265"/>
      <c r="J576" s="272"/>
      <c r="K576" s="265"/>
      <c r="M576" s="266" t="s">
        <v>606</v>
      </c>
      <c r="O576" s="255"/>
    </row>
    <row r="577" spans="1:15" ht="12.75">
      <c r="A577" s="264"/>
      <c r="B577" s="267"/>
      <c r="C577" s="341" t="s">
        <v>624</v>
      </c>
      <c r="D577" s="342"/>
      <c r="E577" s="268">
        <v>2</v>
      </c>
      <c r="F577" s="269"/>
      <c r="G577" s="270"/>
      <c r="H577" s="271"/>
      <c r="I577" s="265"/>
      <c r="J577" s="272"/>
      <c r="K577" s="265"/>
      <c r="M577" s="266" t="s">
        <v>624</v>
      </c>
      <c r="O577" s="255"/>
    </row>
    <row r="578" spans="1:15" ht="12.75">
      <c r="A578" s="264"/>
      <c r="B578" s="267"/>
      <c r="C578" s="341" t="s">
        <v>608</v>
      </c>
      <c r="D578" s="342"/>
      <c r="E578" s="268">
        <v>0</v>
      </c>
      <c r="F578" s="269"/>
      <c r="G578" s="270"/>
      <c r="H578" s="271"/>
      <c r="I578" s="265"/>
      <c r="J578" s="272"/>
      <c r="K578" s="265"/>
      <c r="M578" s="266" t="s">
        <v>608</v>
      </c>
      <c r="O578" s="255"/>
    </row>
    <row r="579" spans="1:15" ht="33.75">
      <c r="A579" s="264"/>
      <c r="B579" s="267"/>
      <c r="C579" s="341" t="s">
        <v>625</v>
      </c>
      <c r="D579" s="342"/>
      <c r="E579" s="268">
        <v>0</v>
      </c>
      <c r="F579" s="269"/>
      <c r="G579" s="270"/>
      <c r="H579" s="271"/>
      <c r="I579" s="265"/>
      <c r="J579" s="272"/>
      <c r="K579" s="265"/>
      <c r="M579" s="266" t="s">
        <v>625</v>
      </c>
      <c r="O579" s="255"/>
    </row>
    <row r="580" spans="1:15" ht="12.75">
      <c r="A580" s="264"/>
      <c r="B580" s="267"/>
      <c r="C580" s="341" t="s">
        <v>610</v>
      </c>
      <c r="D580" s="342"/>
      <c r="E580" s="268">
        <v>0</v>
      </c>
      <c r="F580" s="269"/>
      <c r="G580" s="270"/>
      <c r="H580" s="271"/>
      <c r="I580" s="265"/>
      <c r="J580" s="272"/>
      <c r="K580" s="265"/>
      <c r="M580" s="266" t="s">
        <v>610</v>
      </c>
      <c r="O580" s="255"/>
    </row>
    <row r="581" spans="1:15" ht="22.5">
      <c r="A581" s="264"/>
      <c r="B581" s="267"/>
      <c r="C581" s="341" t="s">
        <v>611</v>
      </c>
      <c r="D581" s="342"/>
      <c r="E581" s="268">
        <v>0</v>
      </c>
      <c r="F581" s="269"/>
      <c r="G581" s="270"/>
      <c r="H581" s="271"/>
      <c r="I581" s="265"/>
      <c r="J581" s="272"/>
      <c r="K581" s="265"/>
      <c r="M581" s="266" t="s">
        <v>611</v>
      </c>
      <c r="O581" s="255"/>
    </row>
    <row r="582" spans="1:15" ht="22.5">
      <c r="A582" s="264"/>
      <c r="B582" s="267"/>
      <c r="C582" s="341" t="s">
        <v>601</v>
      </c>
      <c r="D582" s="342"/>
      <c r="E582" s="268">
        <v>0</v>
      </c>
      <c r="F582" s="269"/>
      <c r="G582" s="270"/>
      <c r="H582" s="271"/>
      <c r="I582" s="265"/>
      <c r="J582" s="272"/>
      <c r="K582" s="265"/>
      <c r="M582" s="266" t="s">
        <v>601</v>
      </c>
      <c r="O582" s="255"/>
    </row>
    <row r="583" spans="1:15" ht="22.5">
      <c r="A583" s="264"/>
      <c r="B583" s="267"/>
      <c r="C583" s="341" t="s">
        <v>617</v>
      </c>
      <c r="D583" s="342"/>
      <c r="E583" s="268">
        <v>0</v>
      </c>
      <c r="F583" s="269"/>
      <c r="G583" s="270"/>
      <c r="H583" s="271"/>
      <c r="I583" s="265"/>
      <c r="J583" s="272"/>
      <c r="K583" s="265"/>
      <c r="M583" s="266" t="s">
        <v>617</v>
      </c>
      <c r="O583" s="255"/>
    </row>
    <row r="584" spans="1:15" ht="22.5">
      <c r="A584" s="264"/>
      <c r="B584" s="267"/>
      <c r="C584" s="341" t="s">
        <v>626</v>
      </c>
      <c r="D584" s="342"/>
      <c r="E584" s="268">
        <v>0</v>
      </c>
      <c r="F584" s="269"/>
      <c r="G584" s="270"/>
      <c r="H584" s="271"/>
      <c r="I584" s="265"/>
      <c r="J584" s="272"/>
      <c r="K584" s="265"/>
      <c r="M584" s="266" t="s">
        <v>626</v>
      </c>
      <c r="O584" s="255"/>
    </row>
    <row r="585" spans="1:80" ht="12.75">
      <c r="A585" s="299">
        <v>38</v>
      </c>
      <c r="B585" s="300" t="s">
        <v>627</v>
      </c>
      <c r="C585" s="301" t="s">
        <v>628</v>
      </c>
      <c r="D585" s="302" t="s">
        <v>176</v>
      </c>
      <c r="E585" s="303">
        <v>1</v>
      </c>
      <c r="F585" s="303"/>
      <c r="G585" s="304">
        <f>E585*F585</f>
        <v>0</v>
      </c>
      <c r="H585" s="262">
        <v>0</v>
      </c>
      <c r="I585" s="263">
        <f>E585*H585</f>
        <v>0</v>
      </c>
      <c r="J585" s="262">
        <v>0</v>
      </c>
      <c r="K585" s="263">
        <f>E585*J585</f>
        <v>0</v>
      </c>
      <c r="O585" s="255">
        <v>2</v>
      </c>
      <c r="AA585" s="228">
        <v>1</v>
      </c>
      <c r="AB585" s="228">
        <v>0</v>
      </c>
      <c r="AC585" s="228">
        <v>0</v>
      </c>
      <c r="AZ585" s="228">
        <v>1</v>
      </c>
      <c r="BA585" s="228">
        <f>IF(AZ585=1,G585,0)</f>
        <v>0</v>
      </c>
      <c r="BB585" s="228">
        <f>IF(AZ585=2,G585,0)</f>
        <v>0</v>
      </c>
      <c r="BC585" s="228">
        <f>IF(AZ585=3,G585,0)</f>
        <v>0</v>
      </c>
      <c r="BD585" s="228">
        <f>IF(AZ585=4,G585,0)</f>
        <v>0</v>
      </c>
      <c r="BE585" s="228">
        <f>IF(AZ585=5,G585,0)</f>
        <v>0</v>
      </c>
      <c r="CA585" s="255">
        <v>1</v>
      </c>
      <c r="CB585" s="255">
        <v>0</v>
      </c>
    </row>
    <row r="586" spans="1:15" ht="22.5">
      <c r="A586" s="264"/>
      <c r="B586" s="267"/>
      <c r="C586" s="341" t="s">
        <v>600</v>
      </c>
      <c r="D586" s="342"/>
      <c r="E586" s="268">
        <v>0</v>
      </c>
      <c r="F586" s="269"/>
      <c r="G586" s="270"/>
      <c r="H586" s="271"/>
      <c r="I586" s="265"/>
      <c r="J586" s="272"/>
      <c r="K586" s="265"/>
      <c r="M586" s="266" t="s">
        <v>600</v>
      </c>
      <c r="O586" s="255"/>
    </row>
    <row r="587" spans="1:15" ht="22.5">
      <c r="A587" s="264"/>
      <c r="B587" s="267"/>
      <c r="C587" s="341" t="s">
        <v>601</v>
      </c>
      <c r="D587" s="342"/>
      <c r="E587" s="268">
        <v>0</v>
      </c>
      <c r="F587" s="269"/>
      <c r="G587" s="270"/>
      <c r="H587" s="271"/>
      <c r="I587" s="265"/>
      <c r="J587" s="272"/>
      <c r="K587" s="265"/>
      <c r="M587" s="266" t="s">
        <v>601</v>
      </c>
      <c r="O587" s="255"/>
    </row>
    <row r="588" spans="1:15" ht="12.75">
      <c r="A588" s="264"/>
      <c r="B588" s="267"/>
      <c r="C588" s="341" t="s">
        <v>602</v>
      </c>
      <c r="D588" s="342"/>
      <c r="E588" s="268">
        <v>0</v>
      </c>
      <c r="F588" s="269"/>
      <c r="G588" s="270"/>
      <c r="H588" s="271"/>
      <c r="I588" s="265"/>
      <c r="J588" s="272"/>
      <c r="K588" s="265"/>
      <c r="M588" s="266" t="s">
        <v>602</v>
      </c>
      <c r="O588" s="255"/>
    </row>
    <row r="589" spans="1:15" ht="33.75">
      <c r="A589" s="264"/>
      <c r="B589" s="267"/>
      <c r="C589" s="341" t="s">
        <v>603</v>
      </c>
      <c r="D589" s="342"/>
      <c r="E589" s="268">
        <v>0</v>
      </c>
      <c r="F589" s="269"/>
      <c r="G589" s="270"/>
      <c r="H589" s="271"/>
      <c r="I589" s="265"/>
      <c r="J589" s="272"/>
      <c r="K589" s="265"/>
      <c r="M589" s="266" t="s">
        <v>603</v>
      </c>
      <c r="O589" s="255"/>
    </row>
    <row r="590" spans="1:15" ht="45">
      <c r="A590" s="264"/>
      <c r="B590" s="267"/>
      <c r="C590" s="341" t="s">
        <v>604</v>
      </c>
      <c r="D590" s="342"/>
      <c r="E590" s="268">
        <v>0</v>
      </c>
      <c r="F590" s="269"/>
      <c r="G590" s="270"/>
      <c r="H590" s="271"/>
      <c r="I590" s="265"/>
      <c r="J590" s="272"/>
      <c r="K590" s="265"/>
      <c r="M590" s="266" t="s">
        <v>604</v>
      </c>
      <c r="O590" s="255"/>
    </row>
    <row r="591" spans="1:15" ht="22.5">
      <c r="A591" s="264"/>
      <c r="B591" s="267"/>
      <c r="C591" s="341" t="s">
        <v>605</v>
      </c>
      <c r="D591" s="342"/>
      <c r="E591" s="268">
        <v>0</v>
      </c>
      <c r="F591" s="269"/>
      <c r="G591" s="270"/>
      <c r="H591" s="271"/>
      <c r="I591" s="265"/>
      <c r="J591" s="272"/>
      <c r="K591" s="265"/>
      <c r="M591" s="266" t="s">
        <v>605</v>
      </c>
      <c r="O591" s="255"/>
    </row>
    <row r="592" spans="1:15" ht="22.5">
      <c r="A592" s="264"/>
      <c r="B592" s="267"/>
      <c r="C592" s="341" t="s">
        <v>606</v>
      </c>
      <c r="D592" s="342"/>
      <c r="E592" s="268">
        <v>0</v>
      </c>
      <c r="F592" s="269"/>
      <c r="G592" s="270"/>
      <c r="H592" s="271"/>
      <c r="I592" s="265"/>
      <c r="J592" s="272"/>
      <c r="K592" s="265"/>
      <c r="M592" s="266" t="s">
        <v>606</v>
      </c>
      <c r="O592" s="255"/>
    </row>
    <row r="593" spans="1:15" ht="12.75">
      <c r="A593" s="264"/>
      <c r="B593" s="267"/>
      <c r="C593" s="341" t="s">
        <v>629</v>
      </c>
      <c r="D593" s="342"/>
      <c r="E593" s="268">
        <v>1</v>
      </c>
      <c r="F593" s="269"/>
      <c r="G593" s="270"/>
      <c r="H593" s="271"/>
      <c r="I593" s="265"/>
      <c r="J593" s="272"/>
      <c r="K593" s="265"/>
      <c r="M593" s="266" t="s">
        <v>629</v>
      </c>
      <c r="O593" s="255"/>
    </row>
    <row r="594" spans="1:15" ht="12.75">
      <c r="A594" s="264"/>
      <c r="B594" s="267"/>
      <c r="C594" s="341" t="s">
        <v>630</v>
      </c>
      <c r="D594" s="342"/>
      <c r="E594" s="268">
        <v>0</v>
      </c>
      <c r="F594" s="269"/>
      <c r="G594" s="270"/>
      <c r="H594" s="271"/>
      <c r="I594" s="265"/>
      <c r="J594" s="272"/>
      <c r="K594" s="265"/>
      <c r="M594" s="266" t="s">
        <v>630</v>
      </c>
      <c r="O594" s="255"/>
    </row>
    <row r="595" spans="1:15" ht="22.5">
      <c r="A595" s="264"/>
      <c r="B595" s="267"/>
      <c r="C595" s="341" t="s">
        <v>609</v>
      </c>
      <c r="D595" s="342"/>
      <c r="E595" s="268">
        <v>0</v>
      </c>
      <c r="F595" s="269"/>
      <c r="G595" s="270"/>
      <c r="H595" s="271"/>
      <c r="I595" s="265"/>
      <c r="J595" s="272"/>
      <c r="K595" s="265"/>
      <c r="M595" s="266" t="s">
        <v>609</v>
      </c>
      <c r="O595" s="255"/>
    </row>
    <row r="596" spans="1:15" ht="12.75">
      <c r="A596" s="264"/>
      <c r="B596" s="267"/>
      <c r="C596" s="341" t="s">
        <v>610</v>
      </c>
      <c r="D596" s="342"/>
      <c r="E596" s="268">
        <v>0</v>
      </c>
      <c r="F596" s="269"/>
      <c r="G596" s="270"/>
      <c r="H596" s="271"/>
      <c r="I596" s="265"/>
      <c r="J596" s="272"/>
      <c r="K596" s="265"/>
      <c r="M596" s="266" t="s">
        <v>610</v>
      </c>
      <c r="O596" s="255"/>
    </row>
    <row r="597" spans="1:15" ht="22.5">
      <c r="A597" s="264"/>
      <c r="B597" s="267"/>
      <c r="C597" s="341" t="s">
        <v>611</v>
      </c>
      <c r="D597" s="342"/>
      <c r="E597" s="268">
        <v>0</v>
      </c>
      <c r="F597" s="269"/>
      <c r="G597" s="270"/>
      <c r="H597" s="271"/>
      <c r="I597" s="265"/>
      <c r="J597" s="272"/>
      <c r="K597" s="265"/>
      <c r="M597" s="266" t="s">
        <v>611</v>
      </c>
      <c r="O597" s="255"/>
    </row>
    <row r="598" spans="1:15" ht="22.5">
      <c r="A598" s="264"/>
      <c r="B598" s="267"/>
      <c r="C598" s="341" t="s">
        <v>601</v>
      </c>
      <c r="D598" s="342"/>
      <c r="E598" s="268">
        <v>0</v>
      </c>
      <c r="F598" s="269"/>
      <c r="G598" s="270"/>
      <c r="H598" s="271"/>
      <c r="I598" s="265"/>
      <c r="J598" s="272"/>
      <c r="K598" s="265"/>
      <c r="M598" s="266" t="s">
        <v>601</v>
      </c>
      <c r="O598" s="255"/>
    </row>
    <row r="599" spans="1:15" ht="12.75">
      <c r="A599" s="264"/>
      <c r="B599" s="267"/>
      <c r="C599" s="341" t="s">
        <v>612</v>
      </c>
      <c r="D599" s="342"/>
      <c r="E599" s="268">
        <v>0</v>
      </c>
      <c r="F599" s="269"/>
      <c r="G599" s="270"/>
      <c r="H599" s="271"/>
      <c r="I599" s="265"/>
      <c r="J599" s="272"/>
      <c r="K599" s="265"/>
      <c r="M599" s="266" t="s">
        <v>612</v>
      </c>
      <c r="O599" s="255"/>
    </row>
    <row r="600" spans="1:15" ht="33.75">
      <c r="A600" s="264"/>
      <c r="B600" s="267"/>
      <c r="C600" s="341" t="s">
        <v>613</v>
      </c>
      <c r="D600" s="342"/>
      <c r="E600" s="268">
        <v>0</v>
      </c>
      <c r="F600" s="269"/>
      <c r="G600" s="270"/>
      <c r="H600" s="271"/>
      <c r="I600" s="265"/>
      <c r="J600" s="272"/>
      <c r="K600" s="265"/>
      <c r="M600" s="266" t="s">
        <v>613</v>
      </c>
      <c r="O600" s="255"/>
    </row>
    <row r="601" spans="1:15" ht="22.5">
      <c r="A601" s="264"/>
      <c r="B601" s="267"/>
      <c r="C601" s="341" t="s">
        <v>614</v>
      </c>
      <c r="D601" s="342"/>
      <c r="E601" s="268">
        <v>0</v>
      </c>
      <c r="F601" s="269"/>
      <c r="G601" s="270"/>
      <c r="H601" s="271"/>
      <c r="I601" s="265"/>
      <c r="J601" s="272"/>
      <c r="K601" s="265"/>
      <c r="M601" s="266" t="s">
        <v>614</v>
      </c>
      <c r="O601" s="255"/>
    </row>
    <row r="602" spans="1:15" ht="33.75">
      <c r="A602" s="264"/>
      <c r="B602" s="267"/>
      <c r="C602" s="341" t="s">
        <v>615</v>
      </c>
      <c r="D602" s="342"/>
      <c r="E602" s="268">
        <v>0</v>
      </c>
      <c r="F602" s="269"/>
      <c r="G602" s="270"/>
      <c r="H602" s="271"/>
      <c r="I602" s="265"/>
      <c r="J602" s="272"/>
      <c r="K602" s="265"/>
      <c r="M602" s="266" t="s">
        <v>615</v>
      </c>
      <c r="O602" s="255"/>
    </row>
    <row r="603" spans="1:15" ht="22.5">
      <c r="A603" s="264"/>
      <c r="B603" s="267"/>
      <c r="C603" s="341" t="s">
        <v>616</v>
      </c>
      <c r="D603" s="342"/>
      <c r="E603" s="268">
        <v>0</v>
      </c>
      <c r="F603" s="269"/>
      <c r="G603" s="270"/>
      <c r="H603" s="271"/>
      <c r="I603" s="265"/>
      <c r="J603" s="272"/>
      <c r="K603" s="265"/>
      <c r="M603" s="266" t="s">
        <v>616</v>
      </c>
      <c r="O603" s="255"/>
    </row>
    <row r="604" spans="1:15" ht="22.5">
      <c r="A604" s="264"/>
      <c r="B604" s="267"/>
      <c r="C604" s="341" t="s">
        <v>617</v>
      </c>
      <c r="D604" s="342"/>
      <c r="E604" s="268">
        <v>0</v>
      </c>
      <c r="F604" s="269"/>
      <c r="G604" s="270"/>
      <c r="H604" s="271"/>
      <c r="I604" s="265"/>
      <c r="J604" s="272"/>
      <c r="K604" s="265"/>
      <c r="M604" s="266" t="s">
        <v>617</v>
      </c>
      <c r="O604" s="255"/>
    </row>
    <row r="605" spans="1:80" ht="12.75">
      <c r="A605" s="299">
        <v>39</v>
      </c>
      <c r="B605" s="300" t="s">
        <v>631</v>
      </c>
      <c r="C605" s="301" t="s">
        <v>632</v>
      </c>
      <c r="D605" s="302" t="s">
        <v>176</v>
      </c>
      <c r="E605" s="303">
        <v>1</v>
      </c>
      <c r="F605" s="303"/>
      <c r="G605" s="304">
        <f>E605*F605</f>
        <v>0</v>
      </c>
      <c r="H605" s="262">
        <v>0</v>
      </c>
      <c r="I605" s="263">
        <f>E605*H605</f>
        <v>0</v>
      </c>
      <c r="J605" s="262">
        <v>0</v>
      </c>
      <c r="K605" s="263">
        <f>E605*J605</f>
        <v>0</v>
      </c>
      <c r="O605" s="255">
        <v>2</v>
      </c>
      <c r="AA605" s="228">
        <v>1</v>
      </c>
      <c r="AB605" s="228">
        <v>0</v>
      </c>
      <c r="AC605" s="228">
        <v>0</v>
      </c>
      <c r="AZ605" s="228">
        <v>1</v>
      </c>
      <c r="BA605" s="228">
        <f>IF(AZ605=1,G605,0)</f>
        <v>0</v>
      </c>
      <c r="BB605" s="228">
        <f>IF(AZ605=2,G605,0)</f>
        <v>0</v>
      </c>
      <c r="BC605" s="228">
        <f>IF(AZ605=3,G605,0)</f>
        <v>0</v>
      </c>
      <c r="BD605" s="228">
        <f>IF(AZ605=4,G605,0)</f>
        <v>0</v>
      </c>
      <c r="BE605" s="228">
        <f>IF(AZ605=5,G605,0)</f>
        <v>0</v>
      </c>
      <c r="CA605" s="255">
        <v>1</v>
      </c>
      <c r="CB605" s="255">
        <v>0</v>
      </c>
    </row>
    <row r="606" spans="1:15" ht="22.5">
      <c r="A606" s="264"/>
      <c r="B606" s="267"/>
      <c r="C606" s="341" t="s">
        <v>600</v>
      </c>
      <c r="D606" s="342"/>
      <c r="E606" s="268">
        <v>0</v>
      </c>
      <c r="F606" s="269"/>
      <c r="G606" s="270"/>
      <c r="H606" s="271"/>
      <c r="I606" s="265"/>
      <c r="J606" s="272"/>
      <c r="K606" s="265"/>
      <c r="M606" s="266" t="s">
        <v>600</v>
      </c>
      <c r="O606" s="255"/>
    </row>
    <row r="607" spans="1:15" ht="22.5">
      <c r="A607" s="264"/>
      <c r="B607" s="267"/>
      <c r="C607" s="341" t="s">
        <v>601</v>
      </c>
      <c r="D607" s="342"/>
      <c r="E607" s="268">
        <v>0</v>
      </c>
      <c r="F607" s="269"/>
      <c r="G607" s="270"/>
      <c r="H607" s="271"/>
      <c r="I607" s="265"/>
      <c r="J607" s="272"/>
      <c r="K607" s="265"/>
      <c r="M607" s="266" t="s">
        <v>601</v>
      </c>
      <c r="O607" s="255"/>
    </row>
    <row r="608" spans="1:15" ht="12.75">
      <c r="A608" s="264"/>
      <c r="B608" s="267"/>
      <c r="C608" s="341" t="s">
        <v>602</v>
      </c>
      <c r="D608" s="342"/>
      <c r="E608" s="268">
        <v>0</v>
      </c>
      <c r="F608" s="269"/>
      <c r="G608" s="270"/>
      <c r="H608" s="271"/>
      <c r="I608" s="265"/>
      <c r="J608" s="272"/>
      <c r="K608" s="265"/>
      <c r="M608" s="266" t="s">
        <v>602</v>
      </c>
      <c r="O608" s="255"/>
    </row>
    <row r="609" spans="1:15" ht="33.75">
      <c r="A609" s="264"/>
      <c r="B609" s="267"/>
      <c r="C609" s="341" t="s">
        <v>603</v>
      </c>
      <c r="D609" s="342"/>
      <c r="E609" s="268">
        <v>0</v>
      </c>
      <c r="F609" s="269"/>
      <c r="G609" s="270"/>
      <c r="H609" s="271"/>
      <c r="I609" s="265"/>
      <c r="J609" s="272"/>
      <c r="K609" s="265"/>
      <c r="M609" s="266" t="s">
        <v>603</v>
      </c>
      <c r="O609" s="255"/>
    </row>
    <row r="610" spans="1:15" ht="45">
      <c r="A610" s="264"/>
      <c r="B610" s="267"/>
      <c r="C610" s="341" t="s">
        <v>604</v>
      </c>
      <c r="D610" s="342"/>
      <c r="E610" s="268">
        <v>0</v>
      </c>
      <c r="F610" s="269"/>
      <c r="G610" s="270"/>
      <c r="H610" s="271"/>
      <c r="I610" s="265"/>
      <c r="J610" s="272"/>
      <c r="K610" s="265"/>
      <c r="M610" s="266" t="s">
        <v>604</v>
      </c>
      <c r="O610" s="255"/>
    </row>
    <row r="611" spans="1:15" ht="22.5">
      <c r="A611" s="264"/>
      <c r="B611" s="267"/>
      <c r="C611" s="341" t="s">
        <v>605</v>
      </c>
      <c r="D611" s="342"/>
      <c r="E611" s="268">
        <v>0</v>
      </c>
      <c r="F611" s="269"/>
      <c r="G611" s="270"/>
      <c r="H611" s="271"/>
      <c r="I611" s="265"/>
      <c r="J611" s="272"/>
      <c r="K611" s="265"/>
      <c r="M611" s="266" t="s">
        <v>605</v>
      </c>
      <c r="O611" s="255"/>
    </row>
    <row r="612" spans="1:15" ht="22.5">
      <c r="A612" s="264"/>
      <c r="B612" s="267"/>
      <c r="C612" s="341" t="s">
        <v>606</v>
      </c>
      <c r="D612" s="342"/>
      <c r="E612" s="268">
        <v>0</v>
      </c>
      <c r="F612" s="269"/>
      <c r="G612" s="270"/>
      <c r="H612" s="271"/>
      <c r="I612" s="265"/>
      <c r="J612" s="272"/>
      <c r="K612" s="265"/>
      <c r="M612" s="266" t="s">
        <v>606</v>
      </c>
      <c r="O612" s="255"/>
    </row>
    <row r="613" spans="1:15" ht="12.75">
      <c r="A613" s="264"/>
      <c r="B613" s="267"/>
      <c r="C613" s="341" t="s">
        <v>633</v>
      </c>
      <c r="D613" s="342"/>
      <c r="E613" s="268">
        <v>1</v>
      </c>
      <c r="F613" s="269"/>
      <c r="G613" s="270"/>
      <c r="H613" s="271"/>
      <c r="I613" s="265"/>
      <c r="J613" s="272"/>
      <c r="K613" s="265"/>
      <c r="M613" s="266" t="s">
        <v>633</v>
      </c>
      <c r="O613" s="255"/>
    </row>
    <row r="614" spans="1:15" ht="12.75">
      <c r="A614" s="264"/>
      <c r="B614" s="267"/>
      <c r="C614" s="341" t="s">
        <v>608</v>
      </c>
      <c r="D614" s="342"/>
      <c r="E614" s="268">
        <v>0</v>
      </c>
      <c r="F614" s="269"/>
      <c r="G614" s="270"/>
      <c r="H614" s="271"/>
      <c r="I614" s="265"/>
      <c r="J614" s="272"/>
      <c r="K614" s="265"/>
      <c r="M614" s="266" t="s">
        <v>608</v>
      </c>
      <c r="O614" s="255"/>
    </row>
    <row r="615" spans="1:15" ht="22.5">
      <c r="A615" s="264"/>
      <c r="B615" s="267"/>
      <c r="C615" s="341" t="s">
        <v>634</v>
      </c>
      <c r="D615" s="342"/>
      <c r="E615" s="268">
        <v>0</v>
      </c>
      <c r="F615" s="269"/>
      <c r="G615" s="270"/>
      <c r="H615" s="271"/>
      <c r="I615" s="265"/>
      <c r="J615" s="272"/>
      <c r="K615" s="265"/>
      <c r="M615" s="266" t="s">
        <v>634</v>
      </c>
      <c r="O615" s="255"/>
    </row>
    <row r="616" spans="1:15" ht="12.75">
      <c r="A616" s="264"/>
      <c r="B616" s="267"/>
      <c r="C616" s="341" t="s">
        <v>635</v>
      </c>
      <c r="D616" s="342"/>
      <c r="E616" s="268">
        <v>0</v>
      </c>
      <c r="F616" s="269"/>
      <c r="G616" s="270"/>
      <c r="H616" s="271"/>
      <c r="I616" s="265"/>
      <c r="J616" s="272"/>
      <c r="K616" s="265"/>
      <c r="M616" s="266" t="s">
        <v>635</v>
      </c>
      <c r="O616" s="255"/>
    </row>
    <row r="617" spans="1:15" ht="22.5">
      <c r="A617" s="264"/>
      <c r="B617" s="267"/>
      <c r="C617" s="341" t="s">
        <v>601</v>
      </c>
      <c r="D617" s="342"/>
      <c r="E617" s="268">
        <v>0</v>
      </c>
      <c r="F617" s="269"/>
      <c r="G617" s="270"/>
      <c r="H617" s="271"/>
      <c r="I617" s="265"/>
      <c r="J617" s="272"/>
      <c r="K617" s="265"/>
      <c r="M617" s="266" t="s">
        <v>601</v>
      </c>
      <c r="O617" s="255"/>
    </row>
    <row r="618" spans="1:15" ht="12.75">
      <c r="A618" s="264"/>
      <c r="B618" s="267"/>
      <c r="C618" s="341" t="s">
        <v>602</v>
      </c>
      <c r="D618" s="342"/>
      <c r="E618" s="268">
        <v>0</v>
      </c>
      <c r="F618" s="269"/>
      <c r="G618" s="270"/>
      <c r="H618" s="271"/>
      <c r="I618" s="265"/>
      <c r="J618" s="272"/>
      <c r="K618" s="265"/>
      <c r="M618" s="266" t="s">
        <v>602</v>
      </c>
      <c r="O618" s="255"/>
    </row>
    <row r="619" spans="1:80" ht="12.75">
      <c r="A619" s="299">
        <v>40</v>
      </c>
      <c r="B619" s="300" t="s">
        <v>636</v>
      </c>
      <c r="C619" s="301" t="s">
        <v>637</v>
      </c>
      <c r="D619" s="302" t="s">
        <v>176</v>
      </c>
      <c r="E619" s="303">
        <v>3</v>
      </c>
      <c r="F619" s="303"/>
      <c r="G619" s="304">
        <f>E619*F619</f>
        <v>0</v>
      </c>
      <c r="H619" s="262">
        <v>0</v>
      </c>
      <c r="I619" s="263">
        <f>E619*H619</f>
        <v>0</v>
      </c>
      <c r="J619" s="262">
        <v>0</v>
      </c>
      <c r="K619" s="263">
        <f>E619*J619</f>
        <v>0</v>
      </c>
      <c r="O619" s="255">
        <v>2</v>
      </c>
      <c r="AA619" s="228">
        <v>1</v>
      </c>
      <c r="AB619" s="228">
        <v>0</v>
      </c>
      <c r="AC619" s="228">
        <v>0</v>
      </c>
      <c r="AZ619" s="228">
        <v>1</v>
      </c>
      <c r="BA619" s="228">
        <f>IF(AZ619=1,G619,0)</f>
        <v>0</v>
      </c>
      <c r="BB619" s="228">
        <f>IF(AZ619=2,G619,0)</f>
        <v>0</v>
      </c>
      <c r="BC619" s="228">
        <f>IF(AZ619=3,G619,0)</f>
        <v>0</v>
      </c>
      <c r="BD619" s="228">
        <f>IF(AZ619=4,G619,0)</f>
        <v>0</v>
      </c>
      <c r="BE619" s="228">
        <f>IF(AZ619=5,G619,0)</f>
        <v>0</v>
      </c>
      <c r="CA619" s="255">
        <v>1</v>
      </c>
      <c r="CB619" s="255">
        <v>0</v>
      </c>
    </row>
    <row r="620" spans="1:15" ht="22.5">
      <c r="A620" s="264"/>
      <c r="B620" s="267"/>
      <c r="C620" s="341" t="s">
        <v>600</v>
      </c>
      <c r="D620" s="342"/>
      <c r="E620" s="268">
        <v>0</v>
      </c>
      <c r="F620" s="269"/>
      <c r="G620" s="270"/>
      <c r="H620" s="271"/>
      <c r="I620" s="265"/>
      <c r="J620" s="272"/>
      <c r="K620" s="265"/>
      <c r="M620" s="266" t="s">
        <v>600</v>
      </c>
      <c r="O620" s="255"/>
    </row>
    <row r="621" spans="1:15" ht="22.5">
      <c r="A621" s="264"/>
      <c r="B621" s="267"/>
      <c r="C621" s="341" t="s">
        <v>601</v>
      </c>
      <c r="D621" s="342"/>
      <c r="E621" s="268">
        <v>0</v>
      </c>
      <c r="F621" s="269"/>
      <c r="G621" s="270"/>
      <c r="H621" s="271"/>
      <c r="I621" s="265"/>
      <c r="J621" s="272"/>
      <c r="K621" s="265"/>
      <c r="M621" s="266" t="s">
        <v>601</v>
      </c>
      <c r="O621" s="255"/>
    </row>
    <row r="622" spans="1:15" ht="12.75">
      <c r="A622" s="264"/>
      <c r="B622" s="267"/>
      <c r="C622" s="341" t="s">
        <v>602</v>
      </c>
      <c r="D622" s="342"/>
      <c r="E622" s="268">
        <v>0</v>
      </c>
      <c r="F622" s="269"/>
      <c r="G622" s="270"/>
      <c r="H622" s="271"/>
      <c r="I622" s="265"/>
      <c r="J622" s="272"/>
      <c r="K622" s="265"/>
      <c r="M622" s="266" t="s">
        <v>602</v>
      </c>
      <c r="O622" s="255"/>
    </row>
    <row r="623" spans="1:15" ht="33.75">
      <c r="A623" s="264"/>
      <c r="B623" s="267"/>
      <c r="C623" s="341" t="s">
        <v>603</v>
      </c>
      <c r="D623" s="342"/>
      <c r="E623" s="268">
        <v>0</v>
      </c>
      <c r="F623" s="269"/>
      <c r="G623" s="270"/>
      <c r="H623" s="271"/>
      <c r="I623" s="265"/>
      <c r="J623" s="272"/>
      <c r="K623" s="265"/>
      <c r="M623" s="266" t="s">
        <v>603</v>
      </c>
      <c r="O623" s="255"/>
    </row>
    <row r="624" spans="1:15" ht="45">
      <c r="A624" s="264"/>
      <c r="B624" s="267"/>
      <c r="C624" s="341" t="s">
        <v>604</v>
      </c>
      <c r="D624" s="342"/>
      <c r="E624" s="268">
        <v>0</v>
      </c>
      <c r="F624" s="269"/>
      <c r="G624" s="270"/>
      <c r="H624" s="271"/>
      <c r="I624" s="265"/>
      <c r="J624" s="272"/>
      <c r="K624" s="265"/>
      <c r="M624" s="266" t="s">
        <v>604</v>
      </c>
      <c r="O624" s="255"/>
    </row>
    <row r="625" spans="1:15" ht="22.5">
      <c r="A625" s="264"/>
      <c r="B625" s="267"/>
      <c r="C625" s="341" t="s">
        <v>605</v>
      </c>
      <c r="D625" s="342"/>
      <c r="E625" s="268">
        <v>0</v>
      </c>
      <c r="F625" s="269"/>
      <c r="G625" s="270"/>
      <c r="H625" s="271"/>
      <c r="I625" s="265"/>
      <c r="J625" s="272"/>
      <c r="K625" s="265"/>
      <c r="M625" s="266" t="s">
        <v>605</v>
      </c>
      <c r="O625" s="255"/>
    </row>
    <row r="626" spans="1:15" ht="22.5">
      <c r="A626" s="264"/>
      <c r="B626" s="267"/>
      <c r="C626" s="341" t="s">
        <v>606</v>
      </c>
      <c r="D626" s="342"/>
      <c r="E626" s="268">
        <v>0</v>
      </c>
      <c r="F626" s="269"/>
      <c r="G626" s="270"/>
      <c r="H626" s="271"/>
      <c r="I626" s="265"/>
      <c r="J626" s="272"/>
      <c r="K626" s="265"/>
      <c r="M626" s="266" t="s">
        <v>606</v>
      </c>
      <c r="O626" s="255"/>
    </row>
    <row r="627" spans="1:15" ht="12.75">
      <c r="A627" s="264"/>
      <c r="B627" s="267"/>
      <c r="C627" s="341" t="s">
        <v>638</v>
      </c>
      <c r="D627" s="342"/>
      <c r="E627" s="268">
        <v>3</v>
      </c>
      <c r="F627" s="269"/>
      <c r="G627" s="270"/>
      <c r="H627" s="271"/>
      <c r="I627" s="265"/>
      <c r="J627" s="272"/>
      <c r="K627" s="265"/>
      <c r="M627" s="266" t="s">
        <v>638</v>
      </c>
      <c r="O627" s="255"/>
    </row>
    <row r="628" spans="1:15" ht="12.75">
      <c r="A628" s="264"/>
      <c r="B628" s="267"/>
      <c r="C628" s="341" t="s">
        <v>608</v>
      </c>
      <c r="D628" s="342"/>
      <c r="E628" s="268">
        <v>0</v>
      </c>
      <c r="F628" s="269"/>
      <c r="G628" s="270"/>
      <c r="H628" s="271"/>
      <c r="I628" s="265"/>
      <c r="J628" s="272"/>
      <c r="K628" s="265"/>
      <c r="M628" s="266" t="s">
        <v>608</v>
      </c>
      <c r="O628" s="255"/>
    </row>
    <row r="629" spans="1:15" ht="22.5">
      <c r="A629" s="264"/>
      <c r="B629" s="267"/>
      <c r="C629" s="341" t="s">
        <v>639</v>
      </c>
      <c r="D629" s="342"/>
      <c r="E629" s="268">
        <v>0</v>
      </c>
      <c r="F629" s="269"/>
      <c r="G629" s="270"/>
      <c r="H629" s="271"/>
      <c r="I629" s="265"/>
      <c r="J629" s="272"/>
      <c r="K629" s="265"/>
      <c r="M629" s="266" t="s">
        <v>639</v>
      </c>
      <c r="O629" s="255"/>
    </row>
    <row r="630" spans="1:15" ht="12.75">
      <c r="A630" s="264"/>
      <c r="B630" s="267"/>
      <c r="C630" s="341" t="s">
        <v>610</v>
      </c>
      <c r="D630" s="342"/>
      <c r="E630" s="268">
        <v>0</v>
      </c>
      <c r="F630" s="269"/>
      <c r="G630" s="270"/>
      <c r="H630" s="271"/>
      <c r="I630" s="265"/>
      <c r="J630" s="272"/>
      <c r="K630" s="265"/>
      <c r="M630" s="266" t="s">
        <v>610</v>
      </c>
      <c r="O630" s="255"/>
    </row>
    <row r="631" spans="1:15" ht="22.5">
      <c r="A631" s="264"/>
      <c r="B631" s="267"/>
      <c r="C631" s="341" t="s">
        <v>601</v>
      </c>
      <c r="D631" s="342"/>
      <c r="E631" s="268">
        <v>0</v>
      </c>
      <c r="F631" s="269"/>
      <c r="G631" s="270"/>
      <c r="H631" s="271"/>
      <c r="I631" s="265"/>
      <c r="J631" s="272"/>
      <c r="K631" s="265"/>
      <c r="M631" s="266" t="s">
        <v>601</v>
      </c>
      <c r="O631" s="255"/>
    </row>
    <row r="632" spans="1:15" ht="12.75">
      <c r="A632" s="264"/>
      <c r="B632" s="267"/>
      <c r="C632" s="341" t="s">
        <v>602</v>
      </c>
      <c r="D632" s="342"/>
      <c r="E632" s="268">
        <v>0</v>
      </c>
      <c r="F632" s="269"/>
      <c r="G632" s="270"/>
      <c r="H632" s="271"/>
      <c r="I632" s="265"/>
      <c r="J632" s="272"/>
      <c r="K632" s="265"/>
      <c r="M632" s="266" t="s">
        <v>602</v>
      </c>
      <c r="O632" s="255"/>
    </row>
    <row r="633" spans="1:80" ht="12.75">
      <c r="A633" s="299">
        <v>41</v>
      </c>
      <c r="B633" s="300" t="s">
        <v>640</v>
      </c>
      <c r="C633" s="301" t="s">
        <v>641</v>
      </c>
      <c r="D633" s="302" t="s">
        <v>176</v>
      </c>
      <c r="E633" s="303">
        <v>1</v>
      </c>
      <c r="F633" s="303"/>
      <c r="G633" s="304">
        <f>E633*F633</f>
        <v>0</v>
      </c>
      <c r="H633" s="262">
        <v>0</v>
      </c>
      <c r="I633" s="263">
        <f>E633*H633</f>
        <v>0</v>
      </c>
      <c r="J633" s="262">
        <v>0</v>
      </c>
      <c r="K633" s="263">
        <f>E633*J633</f>
        <v>0</v>
      </c>
      <c r="O633" s="255">
        <v>2</v>
      </c>
      <c r="AA633" s="228">
        <v>1</v>
      </c>
      <c r="AB633" s="228">
        <v>0</v>
      </c>
      <c r="AC633" s="228">
        <v>0</v>
      </c>
      <c r="AZ633" s="228">
        <v>1</v>
      </c>
      <c r="BA633" s="228">
        <f>IF(AZ633=1,G633,0)</f>
        <v>0</v>
      </c>
      <c r="BB633" s="228">
        <f>IF(AZ633=2,G633,0)</f>
        <v>0</v>
      </c>
      <c r="BC633" s="228">
        <f>IF(AZ633=3,G633,0)</f>
        <v>0</v>
      </c>
      <c r="BD633" s="228">
        <f>IF(AZ633=4,G633,0)</f>
        <v>0</v>
      </c>
      <c r="BE633" s="228">
        <f>IF(AZ633=5,G633,0)</f>
        <v>0</v>
      </c>
      <c r="CA633" s="255">
        <v>1</v>
      </c>
      <c r="CB633" s="255">
        <v>0</v>
      </c>
    </row>
    <row r="634" spans="1:15" ht="22.5">
      <c r="A634" s="264"/>
      <c r="B634" s="267"/>
      <c r="C634" s="341" t="s">
        <v>600</v>
      </c>
      <c r="D634" s="342"/>
      <c r="E634" s="268">
        <v>0</v>
      </c>
      <c r="F634" s="269"/>
      <c r="G634" s="270"/>
      <c r="H634" s="271"/>
      <c r="I634" s="265"/>
      <c r="J634" s="272"/>
      <c r="K634" s="265"/>
      <c r="M634" s="266" t="s">
        <v>600</v>
      </c>
      <c r="O634" s="255"/>
    </row>
    <row r="635" spans="1:15" ht="22.5">
      <c r="A635" s="264"/>
      <c r="B635" s="267"/>
      <c r="C635" s="341" t="s">
        <v>601</v>
      </c>
      <c r="D635" s="342"/>
      <c r="E635" s="268">
        <v>0</v>
      </c>
      <c r="F635" s="269"/>
      <c r="G635" s="270"/>
      <c r="H635" s="271"/>
      <c r="I635" s="265"/>
      <c r="J635" s="272"/>
      <c r="K635" s="265"/>
      <c r="M635" s="266" t="s">
        <v>601</v>
      </c>
      <c r="O635" s="255"/>
    </row>
    <row r="636" spans="1:15" ht="12.75">
      <c r="A636" s="264"/>
      <c r="B636" s="267"/>
      <c r="C636" s="341" t="s">
        <v>602</v>
      </c>
      <c r="D636" s="342"/>
      <c r="E636" s="268">
        <v>0</v>
      </c>
      <c r="F636" s="269"/>
      <c r="G636" s="270"/>
      <c r="H636" s="271"/>
      <c r="I636" s="265"/>
      <c r="J636" s="272"/>
      <c r="K636" s="265"/>
      <c r="M636" s="266" t="s">
        <v>602</v>
      </c>
      <c r="O636" s="255"/>
    </row>
    <row r="637" spans="1:15" ht="33.75">
      <c r="A637" s="264"/>
      <c r="B637" s="267"/>
      <c r="C637" s="341" t="s">
        <v>603</v>
      </c>
      <c r="D637" s="342"/>
      <c r="E637" s="268">
        <v>0</v>
      </c>
      <c r="F637" s="269"/>
      <c r="G637" s="270"/>
      <c r="H637" s="271"/>
      <c r="I637" s="265"/>
      <c r="J637" s="272"/>
      <c r="K637" s="265"/>
      <c r="M637" s="266" t="s">
        <v>603</v>
      </c>
      <c r="O637" s="255"/>
    </row>
    <row r="638" spans="1:15" ht="45">
      <c r="A638" s="264"/>
      <c r="B638" s="267"/>
      <c r="C638" s="341" t="s">
        <v>604</v>
      </c>
      <c r="D638" s="342"/>
      <c r="E638" s="268">
        <v>0</v>
      </c>
      <c r="F638" s="269"/>
      <c r="G638" s="270"/>
      <c r="H638" s="271"/>
      <c r="I638" s="265"/>
      <c r="J638" s="272"/>
      <c r="K638" s="265"/>
      <c r="M638" s="266" t="s">
        <v>604</v>
      </c>
      <c r="O638" s="255"/>
    </row>
    <row r="639" spans="1:15" ht="22.5">
      <c r="A639" s="264"/>
      <c r="B639" s="267"/>
      <c r="C639" s="341" t="s">
        <v>605</v>
      </c>
      <c r="D639" s="342"/>
      <c r="E639" s="268">
        <v>0</v>
      </c>
      <c r="F639" s="269"/>
      <c r="G639" s="270"/>
      <c r="H639" s="271"/>
      <c r="I639" s="265"/>
      <c r="J639" s="272"/>
      <c r="K639" s="265"/>
      <c r="M639" s="266" t="s">
        <v>605</v>
      </c>
      <c r="O639" s="255"/>
    </row>
    <row r="640" spans="1:15" ht="22.5">
      <c r="A640" s="264"/>
      <c r="B640" s="267"/>
      <c r="C640" s="341" t="s">
        <v>606</v>
      </c>
      <c r="D640" s="342"/>
      <c r="E640" s="268">
        <v>0</v>
      </c>
      <c r="F640" s="269"/>
      <c r="G640" s="270"/>
      <c r="H640" s="271"/>
      <c r="I640" s="265"/>
      <c r="J640" s="272"/>
      <c r="K640" s="265"/>
      <c r="M640" s="266" t="s">
        <v>606</v>
      </c>
      <c r="O640" s="255"/>
    </row>
    <row r="641" spans="1:15" ht="12.75">
      <c r="A641" s="264"/>
      <c r="B641" s="267"/>
      <c r="C641" s="341" t="s">
        <v>642</v>
      </c>
      <c r="D641" s="342"/>
      <c r="E641" s="268">
        <v>1</v>
      </c>
      <c r="F641" s="269"/>
      <c r="G641" s="270"/>
      <c r="H641" s="271"/>
      <c r="I641" s="265"/>
      <c r="J641" s="272"/>
      <c r="K641" s="265"/>
      <c r="M641" s="266" t="s">
        <v>642</v>
      </c>
      <c r="O641" s="255"/>
    </row>
    <row r="642" spans="1:15" ht="12.75">
      <c r="A642" s="264"/>
      <c r="B642" s="267"/>
      <c r="C642" s="341" t="s">
        <v>630</v>
      </c>
      <c r="D642" s="342"/>
      <c r="E642" s="268">
        <v>0</v>
      </c>
      <c r="F642" s="269"/>
      <c r="G642" s="270"/>
      <c r="H642" s="271"/>
      <c r="I642" s="265"/>
      <c r="J642" s="272"/>
      <c r="K642" s="265"/>
      <c r="M642" s="266" t="s">
        <v>630</v>
      </c>
      <c r="O642" s="255"/>
    </row>
    <row r="643" spans="1:15" ht="22.5">
      <c r="A643" s="264"/>
      <c r="B643" s="267"/>
      <c r="C643" s="341" t="s">
        <v>634</v>
      </c>
      <c r="D643" s="342"/>
      <c r="E643" s="268">
        <v>0</v>
      </c>
      <c r="F643" s="269"/>
      <c r="G643" s="270"/>
      <c r="H643" s="271"/>
      <c r="I643" s="265"/>
      <c r="J643" s="272"/>
      <c r="K643" s="265"/>
      <c r="M643" s="266" t="s">
        <v>634</v>
      </c>
      <c r="O643" s="255"/>
    </row>
    <row r="644" spans="1:15" ht="12.75">
      <c r="A644" s="264"/>
      <c r="B644" s="267"/>
      <c r="C644" s="341" t="s">
        <v>643</v>
      </c>
      <c r="D644" s="342"/>
      <c r="E644" s="268">
        <v>0</v>
      </c>
      <c r="F644" s="269"/>
      <c r="G644" s="270"/>
      <c r="H644" s="271"/>
      <c r="I644" s="265"/>
      <c r="J644" s="272"/>
      <c r="K644" s="265"/>
      <c r="M644" s="266" t="s">
        <v>643</v>
      </c>
      <c r="O644" s="255"/>
    </row>
    <row r="645" spans="1:15" ht="22.5">
      <c r="A645" s="264"/>
      <c r="B645" s="267"/>
      <c r="C645" s="341" t="s">
        <v>601</v>
      </c>
      <c r="D645" s="342"/>
      <c r="E645" s="268">
        <v>0</v>
      </c>
      <c r="F645" s="269"/>
      <c r="G645" s="270"/>
      <c r="H645" s="271"/>
      <c r="I645" s="265"/>
      <c r="J645" s="272"/>
      <c r="K645" s="265"/>
      <c r="M645" s="266" t="s">
        <v>601</v>
      </c>
      <c r="O645" s="255"/>
    </row>
    <row r="646" spans="1:15" ht="12.75">
      <c r="A646" s="264"/>
      <c r="B646" s="267"/>
      <c r="C646" s="341" t="s">
        <v>602</v>
      </c>
      <c r="D646" s="342"/>
      <c r="E646" s="268">
        <v>0</v>
      </c>
      <c r="F646" s="269"/>
      <c r="G646" s="270"/>
      <c r="H646" s="271"/>
      <c r="I646" s="265"/>
      <c r="J646" s="272"/>
      <c r="K646" s="265"/>
      <c r="M646" s="266" t="s">
        <v>602</v>
      </c>
      <c r="O646" s="255"/>
    </row>
    <row r="647" spans="1:80" ht="12.75">
      <c r="A647" s="299">
        <v>42</v>
      </c>
      <c r="B647" s="300" t="s">
        <v>644</v>
      </c>
      <c r="C647" s="301" t="s">
        <v>645</v>
      </c>
      <c r="D647" s="302" t="s">
        <v>176</v>
      </c>
      <c r="E647" s="303">
        <v>10</v>
      </c>
      <c r="F647" s="303"/>
      <c r="G647" s="304">
        <f>E647*F647</f>
        <v>0</v>
      </c>
      <c r="H647" s="262">
        <v>0</v>
      </c>
      <c r="I647" s="263">
        <f>E647*H647</f>
        <v>0</v>
      </c>
      <c r="J647" s="262">
        <v>0</v>
      </c>
      <c r="K647" s="263">
        <f>E647*J647</f>
        <v>0</v>
      </c>
      <c r="O647" s="255">
        <v>2</v>
      </c>
      <c r="AA647" s="228">
        <v>1</v>
      </c>
      <c r="AB647" s="228">
        <v>0</v>
      </c>
      <c r="AC647" s="228">
        <v>0</v>
      </c>
      <c r="AZ647" s="228">
        <v>1</v>
      </c>
      <c r="BA647" s="228">
        <f>IF(AZ647=1,G647,0)</f>
        <v>0</v>
      </c>
      <c r="BB647" s="228">
        <f>IF(AZ647=2,G647,0)</f>
        <v>0</v>
      </c>
      <c r="BC647" s="228">
        <f>IF(AZ647=3,G647,0)</f>
        <v>0</v>
      </c>
      <c r="BD647" s="228">
        <f>IF(AZ647=4,G647,0)</f>
        <v>0</v>
      </c>
      <c r="BE647" s="228">
        <f>IF(AZ647=5,G647,0)</f>
        <v>0</v>
      </c>
      <c r="CA647" s="255">
        <v>1</v>
      </c>
      <c r="CB647" s="255">
        <v>0</v>
      </c>
    </row>
    <row r="648" spans="1:15" ht="22.5">
      <c r="A648" s="264"/>
      <c r="B648" s="267"/>
      <c r="C648" s="341" t="s">
        <v>600</v>
      </c>
      <c r="D648" s="342"/>
      <c r="E648" s="268">
        <v>0</v>
      </c>
      <c r="F648" s="269"/>
      <c r="G648" s="270"/>
      <c r="H648" s="271"/>
      <c r="I648" s="265"/>
      <c r="J648" s="272"/>
      <c r="K648" s="265"/>
      <c r="M648" s="266" t="s">
        <v>600</v>
      </c>
      <c r="O648" s="255"/>
    </row>
    <row r="649" spans="1:15" ht="22.5">
      <c r="A649" s="264"/>
      <c r="B649" s="267"/>
      <c r="C649" s="341" t="s">
        <v>601</v>
      </c>
      <c r="D649" s="342"/>
      <c r="E649" s="268">
        <v>0</v>
      </c>
      <c r="F649" s="269"/>
      <c r="G649" s="270"/>
      <c r="H649" s="271"/>
      <c r="I649" s="265"/>
      <c r="J649" s="272"/>
      <c r="K649" s="265"/>
      <c r="M649" s="266" t="s">
        <v>601</v>
      </c>
      <c r="O649" s="255"/>
    </row>
    <row r="650" spans="1:15" ht="33.75">
      <c r="A650" s="264"/>
      <c r="B650" s="267"/>
      <c r="C650" s="341" t="s">
        <v>646</v>
      </c>
      <c r="D650" s="342"/>
      <c r="E650" s="268">
        <v>0</v>
      </c>
      <c r="F650" s="269"/>
      <c r="G650" s="270"/>
      <c r="H650" s="271"/>
      <c r="I650" s="265"/>
      <c r="J650" s="272"/>
      <c r="K650" s="265"/>
      <c r="M650" s="266" t="s">
        <v>646</v>
      </c>
      <c r="O650" s="255"/>
    </row>
    <row r="651" spans="1:15" ht="33.75">
      <c r="A651" s="264"/>
      <c r="B651" s="267"/>
      <c r="C651" s="341" t="s">
        <v>647</v>
      </c>
      <c r="D651" s="342"/>
      <c r="E651" s="268">
        <v>0</v>
      </c>
      <c r="F651" s="269"/>
      <c r="G651" s="270"/>
      <c r="H651" s="271"/>
      <c r="I651" s="265"/>
      <c r="J651" s="272"/>
      <c r="K651" s="265"/>
      <c r="M651" s="266" t="s">
        <v>647</v>
      </c>
      <c r="O651" s="255"/>
    </row>
    <row r="652" spans="1:15" ht="22.5">
      <c r="A652" s="264"/>
      <c r="B652" s="267"/>
      <c r="C652" s="341" t="s">
        <v>648</v>
      </c>
      <c r="D652" s="342"/>
      <c r="E652" s="268">
        <v>0</v>
      </c>
      <c r="F652" s="269"/>
      <c r="G652" s="270"/>
      <c r="H652" s="271"/>
      <c r="I652" s="265"/>
      <c r="J652" s="272"/>
      <c r="K652" s="265"/>
      <c r="M652" s="266" t="s">
        <v>648</v>
      </c>
      <c r="O652" s="255"/>
    </row>
    <row r="653" spans="1:15" ht="33.75">
      <c r="A653" s="264"/>
      <c r="B653" s="267"/>
      <c r="C653" s="341" t="s">
        <v>649</v>
      </c>
      <c r="D653" s="342"/>
      <c r="E653" s="268">
        <v>0</v>
      </c>
      <c r="F653" s="269"/>
      <c r="G653" s="270"/>
      <c r="H653" s="271"/>
      <c r="I653" s="265"/>
      <c r="J653" s="272"/>
      <c r="K653" s="265"/>
      <c r="M653" s="266" t="s">
        <v>649</v>
      </c>
      <c r="O653" s="255"/>
    </row>
    <row r="654" spans="1:15" ht="33.75">
      <c r="A654" s="264"/>
      <c r="B654" s="267"/>
      <c r="C654" s="341" t="s">
        <v>603</v>
      </c>
      <c r="D654" s="342"/>
      <c r="E654" s="268">
        <v>0</v>
      </c>
      <c r="F654" s="269"/>
      <c r="G654" s="270"/>
      <c r="H654" s="271"/>
      <c r="I654" s="265"/>
      <c r="J654" s="272"/>
      <c r="K654" s="265"/>
      <c r="M654" s="266" t="s">
        <v>603</v>
      </c>
      <c r="O654" s="255"/>
    </row>
    <row r="655" spans="1:15" ht="45">
      <c r="A655" s="264"/>
      <c r="B655" s="267"/>
      <c r="C655" s="341" t="s">
        <v>604</v>
      </c>
      <c r="D655" s="342"/>
      <c r="E655" s="268">
        <v>0</v>
      </c>
      <c r="F655" s="269"/>
      <c r="G655" s="270"/>
      <c r="H655" s="271"/>
      <c r="I655" s="265"/>
      <c r="J655" s="272"/>
      <c r="K655" s="265"/>
      <c r="M655" s="266" t="s">
        <v>604</v>
      </c>
      <c r="O655" s="255"/>
    </row>
    <row r="656" spans="1:15" ht="22.5">
      <c r="A656" s="264"/>
      <c r="B656" s="267"/>
      <c r="C656" s="341" t="s">
        <v>605</v>
      </c>
      <c r="D656" s="342"/>
      <c r="E656" s="268">
        <v>0</v>
      </c>
      <c r="F656" s="269"/>
      <c r="G656" s="270"/>
      <c r="H656" s="271"/>
      <c r="I656" s="265"/>
      <c r="J656" s="272"/>
      <c r="K656" s="265"/>
      <c r="M656" s="266" t="s">
        <v>605</v>
      </c>
      <c r="O656" s="255"/>
    </row>
    <row r="657" spans="1:15" ht="22.5">
      <c r="A657" s="264"/>
      <c r="B657" s="267"/>
      <c r="C657" s="341" t="s">
        <v>606</v>
      </c>
      <c r="D657" s="342"/>
      <c r="E657" s="268">
        <v>0</v>
      </c>
      <c r="F657" s="269"/>
      <c r="G657" s="270"/>
      <c r="H657" s="271"/>
      <c r="I657" s="265"/>
      <c r="J657" s="272"/>
      <c r="K657" s="265"/>
      <c r="M657" s="266" t="s">
        <v>606</v>
      </c>
      <c r="O657" s="255"/>
    </row>
    <row r="658" spans="1:15" ht="12.75">
      <c r="A658" s="264"/>
      <c r="B658" s="267"/>
      <c r="C658" s="341" t="s">
        <v>650</v>
      </c>
      <c r="D658" s="342"/>
      <c r="E658" s="268">
        <v>10</v>
      </c>
      <c r="F658" s="269"/>
      <c r="G658" s="270"/>
      <c r="H658" s="271"/>
      <c r="I658" s="265"/>
      <c r="J658" s="272"/>
      <c r="K658" s="265"/>
      <c r="M658" s="266" t="s">
        <v>650</v>
      </c>
      <c r="O658" s="255"/>
    </row>
    <row r="659" spans="1:15" ht="12.75">
      <c r="A659" s="264"/>
      <c r="B659" s="267"/>
      <c r="C659" s="341" t="s">
        <v>651</v>
      </c>
      <c r="D659" s="342"/>
      <c r="E659" s="268">
        <v>0</v>
      </c>
      <c r="F659" s="269"/>
      <c r="G659" s="270"/>
      <c r="H659" s="271"/>
      <c r="I659" s="265"/>
      <c r="J659" s="272"/>
      <c r="K659" s="265"/>
      <c r="M659" s="266" t="s">
        <v>651</v>
      </c>
      <c r="O659" s="255"/>
    </row>
    <row r="660" spans="1:15" ht="33.75">
      <c r="A660" s="264"/>
      <c r="B660" s="267"/>
      <c r="C660" s="341" t="s">
        <v>652</v>
      </c>
      <c r="D660" s="342"/>
      <c r="E660" s="268">
        <v>0</v>
      </c>
      <c r="F660" s="269"/>
      <c r="G660" s="270"/>
      <c r="H660" s="271"/>
      <c r="I660" s="265"/>
      <c r="J660" s="272"/>
      <c r="K660" s="265"/>
      <c r="M660" s="266" t="s">
        <v>652</v>
      </c>
      <c r="O660" s="255"/>
    </row>
    <row r="661" spans="1:15" ht="12.75">
      <c r="A661" s="264"/>
      <c r="B661" s="267"/>
      <c r="C661" s="341" t="s">
        <v>653</v>
      </c>
      <c r="D661" s="342"/>
      <c r="E661" s="268">
        <v>0</v>
      </c>
      <c r="F661" s="269"/>
      <c r="G661" s="270"/>
      <c r="H661" s="271"/>
      <c r="I661" s="265"/>
      <c r="J661" s="272"/>
      <c r="K661" s="265"/>
      <c r="M661" s="266" t="s">
        <v>653</v>
      </c>
      <c r="O661" s="255"/>
    </row>
    <row r="662" spans="1:15" ht="33.75">
      <c r="A662" s="264"/>
      <c r="B662" s="267"/>
      <c r="C662" s="341" t="s">
        <v>654</v>
      </c>
      <c r="D662" s="342"/>
      <c r="E662" s="268">
        <v>0</v>
      </c>
      <c r="F662" s="269"/>
      <c r="G662" s="270"/>
      <c r="H662" s="271"/>
      <c r="I662" s="265"/>
      <c r="J662" s="272"/>
      <c r="K662" s="265"/>
      <c r="M662" s="266" t="s">
        <v>654</v>
      </c>
      <c r="O662" s="255"/>
    </row>
    <row r="663" spans="1:15" ht="22.5">
      <c r="A663" s="264"/>
      <c r="B663" s="267"/>
      <c r="C663" s="341" t="s">
        <v>655</v>
      </c>
      <c r="D663" s="342"/>
      <c r="E663" s="268">
        <v>0</v>
      </c>
      <c r="F663" s="269"/>
      <c r="G663" s="270"/>
      <c r="H663" s="271"/>
      <c r="I663" s="265"/>
      <c r="J663" s="272"/>
      <c r="K663" s="265"/>
      <c r="M663" s="266" t="s">
        <v>655</v>
      </c>
      <c r="O663" s="255"/>
    </row>
    <row r="664" spans="1:15" ht="12.75">
      <c r="A664" s="264"/>
      <c r="B664" s="267"/>
      <c r="C664" s="341" t="s">
        <v>602</v>
      </c>
      <c r="D664" s="342"/>
      <c r="E664" s="268">
        <v>0</v>
      </c>
      <c r="F664" s="269"/>
      <c r="G664" s="270"/>
      <c r="H664" s="271"/>
      <c r="I664" s="265"/>
      <c r="J664" s="272"/>
      <c r="K664" s="265"/>
      <c r="M664" s="266" t="s">
        <v>602</v>
      </c>
      <c r="O664" s="255"/>
    </row>
    <row r="665" spans="1:80" ht="12.75">
      <c r="A665" s="299">
        <v>43</v>
      </c>
      <c r="B665" s="300" t="s">
        <v>656</v>
      </c>
      <c r="C665" s="301" t="s">
        <v>645</v>
      </c>
      <c r="D665" s="302" t="s">
        <v>176</v>
      </c>
      <c r="E665" s="303">
        <v>12</v>
      </c>
      <c r="F665" s="303"/>
      <c r="G665" s="304">
        <f>E665*F665</f>
        <v>0</v>
      </c>
      <c r="H665" s="262">
        <v>0</v>
      </c>
      <c r="I665" s="263">
        <f>E665*H665</f>
        <v>0</v>
      </c>
      <c r="J665" s="262">
        <v>0</v>
      </c>
      <c r="K665" s="263">
        <f>E665*J665</f>
        <v>0</v>
      </c>
      <c r="O665" s="255">
        <v>2</v>
      </c>
      <c r="AA665" s="228">
        <v>1</v>
      </c>
      <c r="AB665" s="228">
        <v>0</v>
      </c>
      <c r="AC665" s="228">
        <v>0</v>
      </c>
      <c r="AZ665" s="228">
        <v>1</v>
      </c>
      <c r="BA665" s="228">
        <f>IF(AZ665=1,G665,0)</f>
        <v>0</v>
      </c>
      <c r="BB665" s="228">
        <f>IF(AZ665=2,G665,0)</f>
        <v>0</v>
      </c>
      <c r="BC665" s="228">
        <f>IF(AZ665=3,G665,0)</f>
        <v>0</v>
      </c>
      <c r="BD665" s="228">
        <f>IF(AZ665=4,G665,0)</f>
        <v>0</v>
      </c>
      <c r="BE665" s="228">
        <f>IF(AZ665=5,G665,0)</f>
        <v>0</v>
      </c>
      <c r="CA665" s="255">
        <v>1</v>
      </c>
      <c r="CB665" s="255">
        <v>0</v>
      </c>
    </row>
    <row r="666" spans="1:15" ht="22.5">
      <c r="A666" s="264"/>
      <c r="B666" s="267"/>
      <c r="C666" s="341" t="s">
        <v>600</v>
      </c>
      <c r="D666" s="342"/>
      <c r="E666" s="268">
        <v>0</v>
      </c>
      <c r="F666" s="269"/>
      <c r="G666" s="270"/>
      <c r="H666" s="271"/>
      <c r="I666" s="265"/>
      <c r="J666" s="272"/>
      <c r="K666" s="265"/>
      <c r="M666" s="266" t="s">
        <v>600</v>
      </c>
      <c r="O666" s="255"/>
    </row>
    <row r="667" spans="1:15" ht="22.5">
      <c r="A667" s="264"/>
      <c r="B667" s="267"/>
      <c r="C667" s="341" t="s">
        <v>601</v>
      </c>
      <c r="D667" s="342"/>
      <c r="E667" s="268">
        <v>0</v>
      </c>
      <c r="F667" s="269"/>
      <c r="G667" s="270"/>
      <c r="H667" s="271"/>
      <c r="I667" s="265"/>
      <c r="J667" s="272"/>
      <c r="K667" s="265"/>
      <c r="M667" s="266" t="s">
        <v>601</v>
      </c>
      <c r="O667" s="255"/>
    </row>
    <row r="668" spans="1:15" ht="33.75">
      <c r="A668" s="264"/>
      <c r="B668" s="267"/>
      <c r="C668" s="341" t="s">
        <v>646</v>
      </c>
      <c r="D668" s="342"/>
      <c r="E668" s="268">
        <v>0</v>
      </c>
      <c r="F668" s="269"/>
      <c r="G668" s="270"/>
      <c r="H668" s="271"/>
      <c r="I668" s="265"/>
      <c r="J668" s="272"/>
      <c r="K668" s="265"/>
      <c r="M668" s="266" t="s">
        <v>646</v>
      </c>
      <c r="O668" s="255"/>
    </row>
    <row r="669" spans="1:15" ht="33.75">
      <c r="A669" s="264"/>
      <c r="B669" s="267"/>
      <c r="C669" s="341" t="s">
        <v>647</v>
      </c>
      <c r="D669" s="342"/>
      <c r="E669" s="268">
        <v>0</v>
      </c>
      <c r="F669" s="269"/>
      <c r="G669" s="270"/>
      <c r="H669" s="271"/>
      <c r="I669" s="265"/>
      <c r="J669" s="272"/>
      <c r="K669" s="265"/>
      <c r="M669" s="266" t="s">
        <v>647</v>
      </c>
      <c r="O669" s="255"/>
    </row>
    <row r="670" spans="1:15" ht="22.5">
      <c r="A670" s="264"/>
      <c r="B670" s="267"/>
      <c r="C670" s="341" t="s">
        <v>648</v>
      </c>
      <c r="D670" s="342"/>
      <c r="E670" s="268">
        <v>0</v>
      </c>
      <c r="F670" s="269"/>
      <c r="G670" s="270"/>
      <c r="H670" s="271"/>
      <c r="I670" s="265"/>
      <c r="J670" s="272"/>
      <c r="K670" s="265"/>
      <c r="M670" s="266" t="s">
        <v>648</v>
      </c>
      <c r="O670" s="255"/>
    </row>
    <row r="671" spans="1:15" ht="33.75">
      <c r="A671" s="264"/>
      <c r="B671" s="267"/>
      <c r="C671" s="341" t="s">
        <v>649</v>
      </c>
      <c r="D671" s="342"/>
      <c r="E671" s="268">
        <v>0</v>
      </c>
      <c r="F671" s="269"/>
      <c r="G671" s="270"/>
      <c r="H671" s="271"/>
      <c r="I671" s="265"/>
      <c r="J671" s="272"/>
      <c r="K671" s="265"/>
      <c r="M671" s="266" t="s">
        <v>649</v>
      </c>
      <c r="O671" s="255"/>
    </row>
    <row r="672" spans="1:15" ht="33.75">
      <c r="A672" s="264"/>
      <c r="B672" s="267"/>
      <c r="C672" s="341" t="s">
        <v>603</v>
      </c>
      <c r="D672" s="342"/>
      <c r="E672" s="268">
        <v>0</v>
      </c>
      <c r="F672" s="269"/>
      <c r="G672" s="270"/>
      <c r="H672" s="271"/>
      <c r="I672" s="265"/>
      <c r="J672" s="272"/>
      <c r="K672" s="265"/>
      <c r="M672" s="266" t="s">
        <v>603</v>
      </c>
      <c r="O672" s="255"/>
    </row>
    <row r="673" spans="1:15" ht="45">
      <c r="A673" s="264"/>
      <c r="B673" s="267"/>
      <c r="C673" s="341" t="s">
        <v>604</v>
      </c>
      <c r="D673" s="342"/>
      <c r="E673" s="268">
        <v>0</v>
      </c>
      <c r="F673" s="269"/>
      <c r="G673" s="270"/>
      <c r="H673" s="271"/>
      <c r="I673" s="265"/>
      <c r="J673" s="272"/>
      <c r="K673" s="265"/>
      <c r="M673" s="266" t="s">
        <v>604</v>
      </c>
      <c r="O673" s="255"/>
    </row>
    <row r="674" spans="1:15" ht="22.5">
      <c r="A674" s="264"/>
      <c r="B674" s="267"/>
      <c r="C674" s="341" t="s">
        <v>605</v>
      </c>
      <c r="D674" s="342"/>
      <c r="E674" s="268">
        <v>0</v>
      </c>
      <c r="F674" s="269"/>
      <c r="G674" s="270"/>
      <c r="H674" s="271"/>
      <c r="I674" s="265"/>
      <c r="J674" s="272"/>
      <c r="K674" s="265"/>
      <c r="M674" s="266" t="s">
        <v>605</v>
      </c>
      <c r="O674" s="255"/>
    </row>
    <row r="675" spans="1:15" ht="22.5">
      <c r="A675" s="264"/>
      <c r="B675" s="267"/>
      <c r="C675" s="341" t="s">
        <v>606</v>
      </c>
      <c r="D675" s="342"/>
      <c r="E675" s="268">
        <v>0</v>
      </c>
      <c r="F675" s="269"/>
      <c r="G675" s="270"/>
      <c r="H675" s="271"/>
      <c r="I675" s="265"/>
      <c r="J675" s="272"/>
      <c r="K675" s="265"/>
      <c r="M675" s="266" t="s">
        <v>606</v>
      </c>
      <c r="O675" s="255"/>
    </row>
    <row r="676" spans="1:15" ht="12.75">
      <c r="A676" s="264"/>
      <c r="B676" s="267"/>
      <c r="C676" s="341" t="s">
        <v>657</v>
      </c>
      <c r="D676" s="342"/>
      <c r="E676" s="268">
        <v>12</v>
      </c>
      <c r="F676" s="269"/>
      <c r="G676" s="270"/>
      <c r="H676" s="271"/>
      <c r="I676" s="265"/>
      <c r="J676" s="272"/>
      <c r="K676" s="265"/>
      <c r="M676" s="266" t="s">
        <v>657</v>
      </c>
      <c r="O676" s="255"/>
    </row>
    <row r="677" spans="1:15" ht="12.75">
      <c r="A677" s="264"/>
      <c r="B677" s="267"/>
      <c r="C677" s="341" t="s">
        <v>651</v>
      </c>
      <c r="D677" s="342"/>
      <c r="E677" s="268">
        <v>0</v>
      </c>
      <c r="F677" s="269"/>
      <c r="G677" s="270"/>
      <c r="H677" s="271"/>
      <c r="I677" s="265"/>
      <c r="J677" s="272"/>
      <c r="K677" s="265"/>
      <c r="M677" s="266" t="s">
        <v>651</v>
      </c>
      <c r="O677" s="255"/>
    </row>
    <row r="678" spans="1:15" ht="33.75">
      <c r="A678" s="264"/>
      <c r="B678" s="267"/>
      <c r="C678" s="341" t="s">
        <v>652</v>
      </c>
      <c r="D678" s="342"/>
      <c r="E678" s="268">
        <v>0</v>
      </c>
      <c r="F678" s="269"/>
      <c r="G678" s="270"/>
      <c r="H678" s="271"/>
      <c r="I678" s="265"/>
      <c r="J678" s="272"/>
      <c r="K678" s="265"/>
      <c r="M678" s="266" t="s">
        <v>652</v>
      </c>
      <c r="O678" s="255"/>
    </row>
    <row r="679" spans="1:15" ht="12.75">
      <c r="A679" s="264"/>
      <c r="B679" s="267"/>
      <c r="C679" s="341" t="s">
        <v>653</v>
      </c>
      <c r="D679" s="342"/>
      <c r="E679" s="268">
        <v>0</v>
      </c>
      <c r="F679" s="269"/>
      <c r="G679" s="270"/>
      <c r="H679" s="271"/>
      <c r="I679" s="265"/>
      <c r="J679" s="272"/>
      <c r="K679" s="265"/>
      <c r="M679" s="266" t="s">
        <v>653</v>
      </c>
      <c r="O679" s="255"/>
    </row>
    <row r="680" spans="1:15" ht="22.5">
      <c r="A680" s="264"/>
      <c r="B680" s="267"/>
      <c r="C680" s="341" t="s">
        <v>655</v>
      </c>
      <c r="D680" s="342"/>
      <c r="E680" s="268">
        <v>0</v>
      </c>
      <c r="F680" s="269"/>
      <c r="G680" s="270"/>
      <c r="H680" s="271"/>
      <c r="I680" s="265"/>
      <c r="J680" s="272"/>
      <c r="K680" s="265"/>
      <c r="M680" s="266" t="s">
        <v>655</v>
      </c>
      <c r="O680" s="255"/>
    </row>
    <row r="681" spans="1:15" ht="12.75">
      <c r="A681" s="264"/>
      <c r="B681" s="267"/>
      <c r="C681" s="341" t="s">
        <v>602</v>
      </c>
      <c r="D681" s="342"/>
      <c r="E681" s="268">
        <v>0</v>
      </c>
      <c r="F681" s="269"/>
      <c r="G681" s="270"/>
      <c r="H681" s="271"/>
      <c r="I681" s="265"/>
      <c r="J681" s="272"/>
      <c r="K681" s="265"/>
      <c r="M681" s="266" t="s">
        <v>602</v>
      </c>
      <c r="O681" s="255"/>
    </row>
    <row r="682" spans="1:15" ht="22.5">
      <c r="A682" s="264"/>
      <c r="B682" s="267"/>
      <c r="C682" s="341" t="s">
        <v>658</v>
      </c>
      <c r="D682" s="342"/>
      <c r="E682" s="268">
        <v>0</v>
      </c>
      <c r="F682" s="269"/>
      <c r="G682" s="270"/>
      <c r="H682" s="271"/>
      <c r="I682" s="265"/>
      <c r="J682" s="272"/>
      <c r="K682" s="265"/>
      <c r="M682" s="266" t="s">
        <v>658</v>
      </c>
      <c r="O682" s="255"/>
    </row>
    <row r="683" spans="1:15" ht="22.5">
      <c r="A683" s="264"/>
      <c r="B683" s="267"/>
      <c r="C683" s="341" t="s">
        <v>659</v>
      </c>
      <c r="D683" s="342"/>
      <c r="E683" s="268">
        <v>0</v>
      </c>
      <c r="F683" s="269"/>
      <c r="G683" s="270"/>
      <c r="H683" s="271"/>
      <c r="I683" s="265"/>
      <c r="J683" s="272"/>
      <c r="K683" s="265"/>
      <c r="M683" s="266" t="s">
        <v>659</v>
      </c>
      <c r="O683" s="255"/>
    </row>
    <row r="684" spans="1:80" ht="12.75">
      <c r="A684" s="299">
        <v>44</v>
      </c>
      <c r="B684" s="300" t="s">
        <v>660</v>
      </c>
      <c r="C684" s="301" t="s">
        <v>661</v>
      </c>
      <c r="D684" s="302" t="s">
        <v>176</v>
      </c>
      <c r="E684" s="303">
        <v>12</v>
      </c>
      <c r="F684" s="303"/>
      <c r="G684" s="304">
        <f>E684*F684</f>
        <v>0</v>
      </c>
      <c r="H684" s="262">
        <v>0</v>
      </c>
      <c r="I684" s="263">
        <f>E684*H684</f>
        <v>0</v>
      </c>
      <c r="J684" s="262">
        <v>0</v>
      </c>
      <c r="K684" s="263">
        <f>E684*J684</f>
        <v>0</v>
      </c>
      <c r="O684" s="255">
        <v>2</v>
      </c>
      <c r="AA684" s="228">
        <v>1</v>
      </c>
      <c r="AB684" s="228">
        <v>0</v>
      </c>
      <c r="AC684" s="228">
        <v>0</v>
      </c>
      <c r="AZ684" s="228">
        <v>1</v>
      </c>
      <c r="BA684" s="228">
        <f>IF(AZ684=1,G684,0)</f>
        <v>0</v>
      </c>
      <c r="BB684" s="228">
        <f>IF(AZ684=2,G684,0)</f>
        <v>0</v>
      </c>
      <c r="BC684" s="228">
        <f>IF(AZ684=3,G684,0)</f>
        <v>0</v>
      </c>
      <c r="BD684" s="228">
        <f>IF(AZ684=4,G684,0)</f>
        <v>0</v>
      </c>
      <c r="BE684" s="228">
        <f>IF(AZ684=5,G684,0)</f>
        <v>0</v>
      </c>
      <c r="CA684" s="255">
        <v>1</v>
      </c>
      <c r="CB684" s="255">
        <v>0</v>
      </c>
    </row>
    <row r="685" spans="1:15" ht="22.5">
      <c r="A685" s="264"/>
      <c r="B685" s="267"/>
      <c r="C685" s="341" t="s">
        <v>600</v>
      </c>
      <c r="D685" s="342"/>
      <c r="E685" s="268">
        <v>0</v>
      </c>
      <c r="F685" s="269"/>
      <c r="G685" s="270"/>
      <c r="H685" s="271"/>
      <c r="I685" s="265"/>
      <c r="J685" s="272"/>
      <c r="K685" s="265"/>
      <c r="M685" s="266" t="s">
        <v>600</v>
      </c>
      <c r="O685" s="255"/>
    </row>
    <row r="686" spans="1:15" ht="22.5">
      <c r="A686" s="264"/>
      <c r="B686" s="267"/>
      <c r="C686" s="341" t="s">
        <v>601</v>
      </c>
      <c r="D686" s="342"/>
      <c r="E686" s="268">
        <v>0</v>
      </c>
      <c r="F686" s="269"/>
      <c r="G686" s="270"/>
      <c r="H686" s="271"/>
      <c r="I686" s="265"/>
      <c r="J686" s="272"/>
      <c r="K686" s="265"/>
      <c r="M686" s="266" t="s">
        <v>601</v>
      </c>
      <c r="O686" s="255"/>
    </row>
    <row r="687" spans="1:15" ht="33.75">
      <c r="A687" s="264"/>
      <c r="B687" s="267"/>
      <c r="C687" s="341" t="s">
        <v>646</v>
      </c>
      <c r="D687" s="342"/>
      <c r="E687" s="268">
        <v>0</v>
      </c>
      <c r="F687" s="269"/>
      <c r="G687" s="270"/>
      <c r="H687" s="271"/>
      <c r="I687" s="265"/>
      <c r="J687" s="272"/>
      <c r="K687" s="265"/>
      <c r="M687" s="266" t="s">
        <v>646</v>
      </c>
      <c r="O687" s="255"/>
    </row>
    <row r="688" spans="1:15" ht="33.75">
      <c r="A688" s="264"/>
      <c r="B688" s="267"/>
      <c r="C688" s="341" t="s">
        <v>647</v>
      </c>
      <c r="D688" s="342"/>
      <c r="E688" s="268">
        <v>0</v>
      </c>
      <c r="F688" s="269"/>
      <c r="G688" s="270"/>
      <c r="H688" s="271"/>
      <c r="I688" s="265"/>
      <c r="J688" s="272"/>
      <c r="K688" s="265"/>
      <c r="M688" s="266" t="s">
        <v>647</v>
      </c>
      <c r="O688" s="255"/>
    </row>
    <row r="689" spans="1:15" ht="22.5">
      <c r="A689" s="264"/>
      <c r="B689" s="267"/>
      <c r="C689" s="341" t="s">
        <v>648</v>
      </c>
      <c r="D689" s="342"/>
      <c r="E689" s="268">
        <v>0</v>
      </c>
      <c r="F689" s="269"/>
      <c r="G689" s="270"/>
      <c r="H689" s="271"/>
      <c r="I689" s="265"/>
      <c r="J689" s="272"/>
      <c r="K689" s="265"/>
      <c r="M689" s="266" t="s">
        <v>648</v>
      </c>
      <c r="O689" s="255"/>
    </row>
    <row r="690" spans="1:15" ht="33.75">
      <c r="A690" s="264"/>
      <c r="B690" s="267"/>
      <c r="C690" s="341" t="s">
        <v>649</v>
      </c>
      <c r="D690" s="342"/>
      <c r="E690" s="268">
        <v>0</v>
      </c>
      <c r="F690" s="269"/>
      <c r="G690" s="270"/>
      <c r="H690" s="271"/>
      <c r="I690" s="265"/>
      <c r="J690" s="272"/>
      <c r="K690" s="265"/>
      <c r="M690" s="266" t="s">
        <v>649</v>
      </c>
      <c r="O690" s="255"/>
    </row>
    <row r="691" spans="1:15" ht="33.75">
      <c r="A691" s="264"/>
      <c r="B691" s="267"/>
      <c r="C691" s="341" t="s">
        <v>603</v>
      </c>
      <c r="D691" s="342"/>
      <c r="E691" s="268">
        <v>0</v>
      </c>
      <c r="F691" s="269"/>
      <c r="G691" s="270"/>
      <c r="H691" s="271"/>
      <c r="I691" s="265"/>
      <c r="J691" s="272"/>
      <c r="K691" s="265"/>
      <c r="M691" s="266" t="s">
        <v>603</v>
      </c>
      <c r="O691" s="255"/>
    </row>
    <row r="692" spans="1:15" ht="45">
      <c r="A692" s="264"/>
      <c r="B692" s="267"/>
      <c r="C692" s="341" t="s">
        <v>604</v>
      </c>
      <c r="D692" s="342"/>
      <c r="E692" s="268">
        <v>0</v>
      </c>
      <c r="F692" s="269"/>
      <c r="G692" s="270"/>
      <c r="H692" s="271"/>
      <c r="I692" s="265"/>
      <c r="J692" s="272"/>
      <c r="K692" s="265"/>
      <c r="M692" s="266" t="s">
        <v>604</v>
      </c>
      <c r="O692" s="255"/>
    </row>
    <row r="693" spans="1:15" ht="22.5">
      <c r="A693" s="264"/>
      <c r="B693" s="267"/>
      <c r="C693" s="341" t="s">
        <v>605</v>
      </c>
      <c r="D693" s="342"/>
      <c r="E693" s="268">
        <v>0</v>
      </c>
      <c r="F693" s="269"/>
      <c r="G693" s="270"/>
      <c r="H693" s="271"/>
      <c r="I693" s="265"/>
      <c r="J693" s="272"/>
      <c r="K693" s="265"/>
      <c r="M693" s="266" t="s">
        <v>605</v>
      </c>
      <c r="O693" s="255"/>
    </row>
    <row r="694" spans="1:15" ht="22.5">
      <c r="A694" s="264"/>
      <c r="B694" s="267"/>
      <c r="C694" s="341" t="s">
        <v>606</v>
      </c>
      <c r="D694" s="342"/>
      <c r="E694" s="268">
        <v>0</v>
      </c>
      <c r="F694" s="269"/>
      <c r="G694" s="270"/>
      <c r="H694" s="271"/>
      <c r="I694" s="265"/>
      <c r="J694" s="272"/>
      <c r="K694" s="265"/>
      <c r="M694" s="266" t="s">
        <v>606</v>
      </c>
      <c r="O694" s="255"/>
    </row>
    <row r="695" spans="1:15" ht="12.75">
      <c r="A695" s="264"/>
      <c r="B695" s="267"/>
      <c r="C695" s="341" t="s">
        <v>662</v>
      </c>
      <c r="D695" s="342"/>
      <c r="E695" s="268">
        <v>12</v>
      </c>
      <c r="F695" s="269"/>
      <c r="G695" s="270"/>
      <c r="H695" s="271"/>
      <c r="I695" s="265"/>
      <c r="J695" s="272"/>
      <c r="K695" s="265"/>
      <c r="M695" s="266" t="s">
        <v>662</v>
      </c>
      <c r="O695" s="255"/>
    </row>
    <row r="696" spans="1:15" ht="12.75">
      <c r="A696" s="264"/>
      <c r="B696" s="267"/>
      <c r="C696" s="341" t="s">
        <v>651</v>
      </c>
      <c r="D696" s="342"/>
      <c r="E696" s="268">
        <v>0</v>
      </c>
      <c r="F696" s="269"/>
      <c r="G696" s="270"/>
      <c r="H696" s="271"/>
      <c r="I696" s="265"/>
      <c r="J696" s="272"/>
      <c r="K696" s="265"/>
      <c r="M696" s="266" t="s">
        <v>651</v>
      </c>
      <c r="O696" s="255"/>
    </row>
    <row r="697" spans="1:15" ht="33.75">
      <c r="A697" s="264"/>
      <c r="B697" s="267"/>
      <c r="C697" s="341" t="s">
        <v>652</v>
      </c>
      <c r="D697" s="342"/>
      <c r="E697" s="268">
        <v>0</v>
      </c>
      <c r="F697" s="269"/>
      <c r="G697" s="270"/>
      <c r="H697" s="271"/>
      <c r="I697" s="265"/>
      <c r="J697" s="272"/>
      <c r="K697" s="265"/>
      <c r="M697" s="266" t="s">
        <v>652</v>
      </c>
      <c r="O697" s="255"/>
    </row>
    <row r="698" spans="1:15" ht="12.75">
      <c r="A698" s="264"/>
      <c r="B698" s="267"/>
      <c r="C698" s="341" t="s">
        <v>653</v>
      </c>
      <c r="D698" s="342"/>
      <c r="E698" s="268">
        <v>0</v>
      </c>
      <c r="F698" s="269"/>
      <c r="G698" s="270"/>
      <c r="H698" s="271"/>
      <c r="I698" s="265"/>
      <c r="J698" s="272"/>
      <c r="K698" s="265"/>
      <c r="M698" s="266" t="s">
        <v>653</v>
      </c>
      <c r="O698" s="255"/>
    </row>
    <row r="699" spans="1:15" ht="33.75">
      <c r="A699" s="264"/>
      <c r="B699" s="267"/>
      <c r="C699" s="341" t="s">
        <v>654</v>
      </c>
      <c r="D699" s="342"/>
      <c r="E699" s="268">
        <v>0</v>
      </c>
      <c r="F699" s="269"/>
      <c r="G699" s="270"/>
      <c r="H699" s="271"/>
      <c r="I699" s="265"/>
      <c r="J699" s="272"/>
      <c r="K699" s="265"/>
      <c r="M699" s="266" t="s">
        <v>654</v>
      </c>
      <c r="O699" s="255"/>
    </row>
    <row r="700" spans="1:15" ht="22.5">
      <c r="A700" s="264"/>
      <c r="B700" s="267"/>
      <c r="C700" s="341" t="s">
        <v>655</v>
      </c>
      <c r="D700" s="342"/>
      <c r="E700" s="268">
        <v>0</v>
      </c>
      <c r="F700" s="269"/>
      <c r="G700" s="270"/>
      <c r="H700" s="271"/>
      <c r="I700" s="265"/>
      <c r="J700" s="272"/>
      <c r="K700" s="265"/>
      <c r="M700" s="266" t="s">
        <v>655</v>
      </c>
      <c r="O700" s="255"/>
    </row>
    <row r="701" spans="1:15" ht="12.75">
      <c r="A701" s="264"/>
      <c r="B701" s="267"/>
      <c r="C701" s="341" t="s">
        <v>602</v>
      </c>
      <c r="D701" s="342"/>
      <c r="E701" s="268">
        <v>0</v>
      </c>
      <c r="F701" s="269"/>
      <c r="G701" s="270"/>
      <c r="H701" s="271"/>
      <c r="I701" s="265"/>
      <c r="J701" s="272"/>
      <c r="K701" s="265"/>
      <c r="M701" s="266" t="s">
        <v>602</v>
      </c>
      <c r="O701" s="255"/>
    </row>
    <row r="702" spans="1:15" ht="22.5">
      <c r="A702" s="264"/>
      <c r="B702" s="267"/>
      <c r="C702" s="341" t="s">
        <v>658</v>
      </c>
      <c r="D702" s="342"/>
      <c r="E702" s="268">
        <v>0</v>
      </c>
      <c r="F702" s="269"/>
      <c r="G702" s="270"/>
      <c r="H702" s="271"/>
      <c r="I702" s="265"/>
      <c r="J702" s="272"/>
      <c r="K702" s="265"/>
      <c r="M702" s="266" t="s">
        <v>658</v>
      </c>
      <c r="O702" s="255"/>
    </row>
    <row r="703" spans="1:15" ht="22.5">
      <c r="A703" s="264"/>
      <c r="B703" s="267"/>
      <c r="C703" s="341" t="s">
        <v>659</v>
      </c>
      <c r="D703" s="342"/>
      <c r="E703" s="268">
        <v>0</v>
      </c>
      <c r="F703" s="269"/>
      <c r="G703" s="270"/>
      <c r="H703" s="271"/>
      <c r="I703" s="265"/>
      <c r="J703" s="272"/>
      <c r="K703" s="265"/>
      <c r="M703" s="266" t="s">
        <v>659</v>
      </c>
      <c r="O703" s="255"/>
    </row>
    <row r="704" spans="1:80" ht="12.75">
      <c r="A704" s="299">
        <v>45</v>
      </c>
      <c r="B704" s="300" t="s">
        <v>663</v>
      </c>
      <c r="C704" s="301" t="s">
        <v>664</v>
      </c>
      <c r="D704" s="302" t="s">
        <v>176</v>
      </c>
      <c r="E704" s="303">
        <v>1</v>
      </c>
      <c r="F704" s="303"/>
      <c r="G704" s="304">
        <f>E704*F704</f>
        <v>0</v>
      </c>
      <c r="H704" s="262">
        <v>0</v>
      </c>
      <c r="I704" s="263">
        <f>E704*H704</f>
        <v>0</v>
      </c>
      <c r="J704" s="262">
        <v>0</v>
      </c>
      <c r="K704" s="263">
        <f>E704*J704</f>
        <v>0</v>
      </c>
      <c r="O704" s="255">
        <v>2</v>
      </c>
      <c r="AA704" s="228">
        <v>1</v>
      </c>
      <c r="AB704" s="228">
        <v>0</v>
      </c>
      <c r="AC704" s="228">
        <v>0</v>
      </c>
      <c r="AZ704" s="228">
        <v>1</v>
      </c>
      <c r="BA704" s="228">
        <f>IF(AZ704=1,G704,0)</f>
        <v>0</v>
      </c>
      <c r="BB704" s="228">
        <f>IF(AZ704=2,G704,0)</f>
        <v>0</v>
      </c>
      <c r="BC704" s="228">
        <f>IF(AZ704=3,G704,0)</f>
        <v>0</v>
      </c>
      <c r="BD704" s="228">
        <f>IF(AZ704=4,G704,0)</f>
        <v>0</v>
      </c>
      <c r="BE704" s="228">
        <f>IF(AZ704=5,G704,0)</f>
        <v>0</v>
      </c>
      <c r="CA704" s="255">
        <v>1</v>
      </c>
      <c r="CB704" s="255">
        <v>0</v>
      </c>
    </row>
    <row r="705" spans="1:15" ht="22.5">
      <c r="A705" s="264"/>
      <c r="B705" s="267"/>
      <c r="C705" s="341" t="s">
        <v>600</v>
      </c>
      <c r="D705" s="342"/>
      <c r="E705" s="268">
        <v>0</v>
      </c>
      <c r="F705" s="269"/>
      <c r="G705" s="270"/>
      <c r="H705" s="271"/>
      <c r="I705" s="265"/>
      <c r="J705" s="272"/>
      <c r="K705" s="265"/>
      <c r="M705" s="266" t="s">
        <v>600</v>
      </c>
      <c r="O705" s="255"/>
    </row>
    <row r="706" spans="1:15" ht="22.5">
      <c r="A706" s="264"/>
      <c r="B706" s="267"/>
      <c r="C706" s="341" t="s">
        <v>601</v>
      </c>
      <c r="D706" s="342"/>
      <c r="E706" s="268">
        <v>0</v>
      </c>
      <c r="F706" s="269"/>
      <c r="G706" s="270"/>
      <c r="H706" s="271"/>
      <c r="I706" s="265"/>
      <c r="J706" s="272"/>
      <c r="K706" s="265"/>
      <c r="M706" s="266" t="s">
        <v>601</v>
      </c>
      <c r="O706" s="255"/>
    </row>
    <row r="707" spans="1:15" ht="33.75">
      <c r="A707" s="264"/>
      <c r="B707" s="267"/>
      <c r="C707" s="341" t="s">
        <v>646</v>
      </c>
      <c r="D707" s="342"/>
      <c r="E707" s="268">
        <v>0</v>
      </c>
      <c r="F707" s="269"/>
      <c r="G707" s="270"/>
      <c r="H707" s="271"/>
      <c r="I707" s="265"/>
      <c r="J707" s="272"/>
      <c r="K707" s="265"/>
      <c r="M707" s="266" t="s">
        <v>646</v>
      </c>
      <c r="O707" s="255"/>
    </row>
    <row r="708" spans="1:15" ht="33.75">
      <c r="A708" s="264"/>
      <c r="B708" s="267"/>
      <c r="C708" s="341" t="s">
        <v>647</v>
      </c>
      <c r="D708" s="342"/>
      <c r="E708" s="268">
        <v>0</v>
      </c>
      <c r="F708" s="269"/>
      <c r="G708" s="270"/>
      <c r="H708" s="271"/>
      <c r="I708" s="265"/>
      <c r="J708" s="272"/>
      <c r="K708" s="265"/>
      <c r="M708" s="266" t="s">
        <v>647</v>
      </c>
      <c r="O708" s="255"/>
    </row>
    <row r="709" spans="1:15" ht="22.5">
      <c r="A709" s="264"/>
      <c r="B709" s="267"/>
      <c r="C709" s="341" t="s">
        <v>648</v>
      </c>
      <c r="D709" s="342"/>
      <c r="E709" s="268">
        <v>0</v>
      </c>
      <c r="F709" s="269"/>
      <c r="G709" s="270"/>
      <c r="H709" s="271"/>
      <c r="I709" s="265"/>
      <c r="J709" s="272"/>
      <c r="K709" s="265"/>
      <c r="M709" s="266" t="s">
        <v>648</v>
      </c>
      <c r="O709" s="255"/>
    </row>
    <row r="710" spans="1:15" ht="33.75">
      <c r="A710" s="264"/>
      <c r="B710" s="267"/>
      <c r="C710" s="341" t="s">
        <v>649</v>
      </c>
      <c r="D710" s="342"/>
      <c r="E710" s="268">
        <v>0</v>
      </c>
      <c r="F710" s="269"/>
      <c r="G710" s="270"/>
      <c r="H710" s="271"/>
      <c r="I710" s="265"/>
      <c r="J710" s="272"/>
      <c r="K710" s="265"/>
      <c r="M710" s="266" t="s">
        <v>649</v>
      </c>
      <c r="O710" s="255"/>
    </row>
    <row r="711" spans="1:15" ht="33.75">
      <c r="A711" s="264"/>
      <c r="B711" s="267"/>
      <c r="C711" s="341" t="s">
        <v>603</v>
      </c>
      <c r="D711" s="342"/>
      <c r="E711" s="268">
        <v>0</v>
      </c>
      <c r="F711" s="269"/>
      <c r="G711" s="270"/>
      <c r="H711" s="271"/>
      <c r="I711" s="265"/>
      <c r="J711" s="272"/>
      <c r="K711" s="265"/>
      <c r="M711" s="266" t="s">
        <v>603</v>
      </c>
      <c r="O711" s="255"/>
    </row>
    <row r="712" spans="1:15" ht="45">
      <c r="A712" s="264"/>
      <c r="B712" s="267"/>
      <c r="C712" s="341" t="s">
        <v>604</v>
      </c>
      <c r="D712" s="342"/>
      <c r="E712" s="268">
        <v>0</v>
      </c>
      <c r="F712" s="269"/>
      <c r="G712" s="270"/>
      <c r="H712" s="271"/>
      <c r="I712" s="265"/>
      <c r="J712" s="272"/>
      <c r="K712" s="265"/>
      <c r="M712" s="266" t="s">
        <v>604</v>
      </c>
      <c r="O712" s="255"/>
    </row>
    <row r="713" spans="1:15" ht="22.5">
      <c r="A713" s="264"/>
      <c r="B713" s="267"/>
      <c r="C713" s="341" t="s">
        <v>605</v>
      </c>
      <c r="D713" s="342"/>
      <c r="E713" s="268">
        <v>0</v>
      </c>
      <c r="F713" s="269"/>
      <c r="G713" s="270"/>
      <c r="H713" s="271"/>
      <c r="I713" s="265"/>
      <c r="J713" s="272"/>
      <c r="K713" s="265"/>
      <c r="M713" s="266" t="s">
        <v>605</v>
      </c>
      <c r="O713" s="255"/>
    </row>
    <row r="714" spans="1:15" ht="22.5">
      <c r="A714" s="264"/>
      <c r="B714" s="267"/>
      <c r="C714" s="341" t="s">
        <v>606</v>
      </c>
      <c r="D714" s="342"/>
      <c r="E714" s="268">
        <v>0</v>
      </c>
      <c r="F714" s="269"/>
      <c r="G714" s="270"/>
      <c r="H714" s="271"/>
      <c r="I714" s="265"/>
      <c r="J714" s="272"/>
      <c r="K714" s="265"/>
      <c r="M714" s="266" t="s">
        <v>606</v>
      </c>
      <c r="O714" s="255"/>
    </row>
    <row r="715" spans="1:15" ht="12.75">
      <c r="A715" s="264"/>
      <c r="B715" s="267"/>
      <c r="C715" s="341" t="s">
        <v>665</v>
      </c>
      <c r="D715" s="342"/>
      <c r="E715" s="268">
        <v>1</v>
      </c>
      <c r="F715" s="269"/>
      <c r="G715" s="270"/>
      <c r="H715" s="271"/>
      <c r="I715" s="265"/>
      <c r="J715" s="272"/>
      <c r="K715" s="265"/>
      <c r="M715" s="266" t="s">
        <v>665</v>
      </c>
      <c r="O715" s="255"/>
    </row>
    <row r="716" spans="1:15" ht="12.75">
      <c r="A716" s="264"/>
      <c r="B716" s="267"/>
      <c r="C716" s="341" t="s">
        <v>651</v>
      </c>
      <c r="D716" s="342"/>
      <c r="E716" s="268">
        <v>0</v>
      </c>
      <c r="F716" s="269"/>
      <c r="G716" s="270"/>
      <c r="H716" s="271"/>
      <c r="I716" s="265"/>
      <c r="J716" s="272"/>
      <c r="K716" s="265"/>
      <c r="M716" s="266" t="s">
        <v>651</v>
      </c>
      <c r="O716" s="255"/>
    </row>
    <row r="717" spans="1:15" ht="33.75">
      <c r="A717" s="264"/>
      <c r="B717" s="267"/>
      <c r="C717" s="341" t="s">
        <v>652</v>
      </c>
      <c r="D717" s="342"/>
      <c r="E717" s="268">
        <v>0</v>
      </c>
      <c r="F717" s="269"/>
      <c r="G717" s="270"/>
      <c r="H717" s="271"/>
      <c r="I717" s="265"/>
      <c r="J717" s="272"/>
      <c r="K717" s="265"/>
      <c r="M717" s="266" t="s">
        <v>652</v>
      </c>
      <c r="O717" s="255"/>
    </row>
    <row r="718" spans="1:15" ht="33.75">
      <c r="A718" s="264"/>
      <c r="B718" s="267"/>
      <c r="C718" s="341" t="s">
        <v>666</v>
      </c>
      <c r="D718" s="342"/>
      <c r="E718" s="268">
        <v>0</v>
      </c>
      <c r="F718" s="269"/>
      <c r="G718" s="270"/>
      <c r="H718" s="271"/>
      <c r="I718" s="265"/>
      <c r="J718" s="272"/>
      <c r="K718" s="265"/>
      <c r="M718" s="266" t="s">
        <v>666</v>
      </c>
      <c r="O718" s="255"/>
    </row>
    <row r="719" spans="1:15" ht="22.5">
      <c r="A719" s="264"/>
      <c r="B719" s="267"/>
      <c r="C719" s="341" t="s">
        <v>655</v>
      </c>
      <c r="D719" s="342"/>
      <c r="E719" s="268">
        <v>0</v>
      </c>
      <c r="F719" s="269"/>
      <c r="G719" s="270"/>
      <c r="H719" s="271"/>
      <c r="I719" s="265"/>
      <c r="J719" s="272"/>
      <c r="K719" s="265"/>
      <c r="M719" s="266" t="s">
        <v>655</v>
      </c>
      <c r="O719" s="255"/>
    </row>
    <row r="720" spans="1:15" ht="12.75">
      <c r="A720" s="264"/>
      <c r="B720" s="267"/>
      <c r="C720" s="341" t="s">
        <v>602</v>
      </c>
      <c r="D720" s="342"/>
      <c r="E720" s="268">
        <v>0</v>
      </c>
      <c r="F720" s="269"/>
      <c r="G720" s="270"/>
      <c r="H720" s="271"/>
      <c r="I720" s="265"/>
      <c r="J720" s="272"/>
      <c r="K720" s="265"/>
      <c r="M720" s="266" t="s">
        <v>602</v>
      </c>
      <c r="O720" s="255"/>
    </row>
    <row r="721" spans="1:15" ht="33.75">
      <c r="A721" s="264"/>
      <c r="B721" s="267"/>
      <c r="C721" s="341" t="s">
        <v>667</v>
      </c>
      <c r="D721" s="342"/>
      <c r="E721" s="268">
        <v>0</v>
      </c>
      <c r="F721" s="269"/>
      <c r="G721" s="270"/>
      <c r="H721" s="271"/>
      <c r="I721" s="265"/>
      <c r="J721" s="272"/>
      <c r="K721" s="265"/>
      <c r="M721" s="266" t="s">
        <v>667</v>
      </c>
      <c r="O721" s="255"/>
    </row>
    <row r="722" spans="1:15" ht="22.5">
      <c r="A722" s="264"/>
      <c r="B722" s="267"/>
      <c r="C722" s="341" t="s">
        <v>668</v>
      </c>
      <c r="D722" s="342"/>
      <c r="E722" s="268">
        <v>0</v>
      </c>
      <c r="F722" s="269"/>
      <c r="G722" s="270"/>
      <c r="H722" s="271"/>
      <c r="I722" s="265"/>
      <c r="J722" s="272"/>
      <c r="K722" s="265"/>
      <c r="M722" s="266" t="s">
        <v>668</v>
      </c>
      <c r="O722" s="255"/>
    </row>
    <row r="723" spans="1:15" ht="33.75">
      <c r="A723" s="264"/>
      <c r="B723" s="267"/>
      <c r="C723" s="341" t="s">
        <v>615</v>
      </c>
      <c r="D723" s="342"/>
      <c r="E723" s="268">
        <v>0</v>
      </c>
      <c r="F723" s="269"/>
      <c r="G723" s="270"/>
      <c r="H723" s="271"/>
      <c r="I723" s="265"/>
      <c r="J723" s="272"/>
      <c r="K723" s="265"/>
      <c r="M723" s="266" t="s">
        <v>615</v>
      </c>
      <c r="O723" s="255"/>
    </row>
    <row r="724" spans="1:15" ht="22.5">
      <c r="A724" s="264"/>
      <c r="B724" s="267"/>
      <c r="C724" s="341" t="s">
        <v>616</v>
      </c>
      <c r="D724" s="342"/>
      <c r="E724" s="268">
        <v>0</v>
      </c>
      <c r="F724" s="269"/>
      <c r="G724" s="270"/>
      <c r="H724" s="271"/>
      <c r="I724" s="265"/>
      <c r="J724" s="272"/>
      <c r="K724" s="265"/>
      <c r="M724" s="266" t="s">
        <v>616</v>
      </c>
      <c r="O724" s="255"/>
    </row>
    <row r="725" spans="1:80" ht="12.75">
      <c r="A725" s="299">
        <v>46</v>
      </c>
      <c r="B725" s="300" t="s">
        <v>669</v>
      </c>
      <c r="C725" s="301" t="s">
        <v>1155</v>
      </c>
      <c r="D725" s="302" t="s">
        <v>176</v>
      </c>
      <c r="E725" s="303">
        <v>2</v>
      </c>
      <c r="F725" s="303"/>
      <c r="G725" s="304">
        <f>E725*F725</f>
        <v>0</v>
      </c>
      <c r="H725" s="262">
        <v>0</v>
      </c>
      <c r="I725" s="263">
        <f>E725*H725</f>
        <v>0</v>
      </c>
      <c r="J725" s="262">
        <v>0</v>
      </c>
      <c r="K725" s="263">
        <f>E725*J725</f>
        <v>0</v>
      </c>
      <c r="O725" s="255">
        <v>2</v>
      </c>
      <c r="AA725" s="228">
        <v>1</v>
      </c>
      <c r="AB725" s="228">
        <v>0</v>
      </c>
      <c r="AC725" s="228">
        <v>0</v>
      </c>
      <c r="AZ725" s="228">
        <v>1</v>
      </c>
      <c r="BA725" s="228">
        <f>IF(AZ725=1,G725,0)</f>
        <v>0</v>
      </c>
      <c r="BB725" s="228">
        <f>IF(AZ725=2,G725,0)</f>
        <v>0</v>
      </c>
      <c r="BC725" s="228">
        <f>IF(AZ725=3,G725,0)</f>
        <v>0</v>
      </c>
      <c r="BD725" s="228">
        <f>IF(AZ725=4,G725,0)</f>
        <v>0</v>
      </c>
      <c r="BE725" s="228">
        <f>IF(AZ725=5,G725,0)</f>
        <v>0</v>
      </c>
      <c r="CA725" s="255">
        <v>1</v>
      </c>
      <c r="CB725" s="255">
        <v>0</v>
      </c>
    </row>
    <row r="726" spans="1:15" ht="22.5">
      <c r="A726" s="264"/>
      <c r="B726" s="267"/>
      <c r="C726" s="341" t="s">
        <v>600</v>
      </c>
      <c r="D726" s="342"/>
      <c r="E726" s="268">
        <v>0</v>
      </c>
      <c r="F726" s="269"/>
      <c r="G726" s="270"/>
      <c r="H726" s="271"/>
      <c r="I726" s="265"/>
      <c r="J726" s="272"/>
      <c r="K726" s="265"/>
      <c r="M726" s="266" t="s">
        <v>600</v>
      </c>
      <c r="O726" s="255"/>
    </row>
    <row r="727" spans="1:15" ht="22.5">
      <c r="A727" s="264"/>
      <c r="B727" s="267"/>
      <c r="C727" s="341" t="s">
        <v>601</v>
      </c>
      <c r="D727" s="342"/>
      <c r="E727" s="268">
        <v>0</v>
      </c>
      <c r="F727" s="269"/>
      <c r="G727" s="270"/>
      <c r="H727" s="271"/>
      <c r="I727" s="265"/>
      <c r="J727" s="272"/>
      <c r="K727" s="265"/>
      <c r="M727" s="266" t="s">
        <v>601</v>
      </c>
      <c r="O727" s="255"/>
    </row>
    <row r="728" spans="1:15" ht="33.75">
      <c r="A728" s="264"/>
      <c r="B728" s="267"/>
      <c r="C728" s="341" t="s">
        <v>646</v>
      </c>
      <c r="D728" s="342"/>
      <c r="E728" s="268">
        <v>0</v>
      </c>
      <c r="F728" s="269"/>
      <c r="G728" s="270"/>
      <c r="H728" s="271"/>
      <c r="I728" s="265"/>
      <c r="J728" s="272"/>
      <c r="K728" s="265"/>
      <c r="M728" s="266" t="s">
        <v>646</v>
      </c>
      <c r="O728" s="255"/>
    </row>
    <row r="729" spans="1:15" ht="33.75">
      <c r="A729" s="264"/>
      <c r="B729" s="267"/>
      <c r="C729" s="341" t="s">
        <v>647</v>
      </c>
      <c r="D729" s="342"/>
      <c r="E729" s="268">
        <v>0</v>
      </c>
      <c r="F729" s="269"/>
      <c r="G729" s="270"/>
      <c r="H729" s="271"/>
      <c r="I729" s="265"/>
      <c r="J729" s="272"/>
      <c r="K729" s="265"/>
      <c r="M729" s="266" t="s">
        <v>647</v>
      </c>
      <c r="O729" s="255"/>
    </row>
    <row r="730" spans="1:15" ht="22.5">
      <c r="A730" s="264"/>
      <c r="B730" s="267"/>
      <c r="C730" s="341" t="s">
        <v>648</v>
      </c>
      <c r="D730" s="342"/>
      <c r="E730" s="268">
        <v>0</v>
      </c>
      <c r="F730" s="269"/>
      <c r="G730" s="270"/>
      <c r="H730" s="271"/>
      <c r="I730" s="265"/>
      <c r="J730" s="272"/>
      <c r="K730" s="265"/>
      <c r="M730" s="266" t="s">
        <v>648</v>
      </c>
      <c r="O730" s="255"/>
    </row>
    <row r="731" spans="1:15" ht="33.75">
      <c r="A731" s="264"/>
      <c r="B731" s="267"/>
      <c r="C731" s="341" t="s">
        <v>649</v>
      </c>
      <c r="D731" s="342"/>
      <c r="E731" s="268">
        <v>0</v>
      </c>
      <c r="F731" s="269"/>
      <c r="G731" s="270"/>
      <c r="H731" s="271"/>
      <c r="I731" s="265"/>
      <c r="J731" s="272"/>
      <c r="K731" s="265"/>
      <c r="M731" s="266" t="s">
        <v>649</v>
      </c>
      <c r="O731" s="255"/>
    </row>
    <row r="732" spans="1:15" ht="33.75">
      <c r="A732" s="264"/>
      <c r="B732" s="267"/>
      <c r="C732" s="341" t="s">
        <v>603</v>
      </c>
      <c r="D732" s="342"/>
      <c r="E732" s="268">
        <v>0</v>
      </c>
      <c r="F732" s="269"/>
      <c r="G732" s="270"/>
      <c r="H732" s="271"/>
      <c r="I732" s="265"/>
      <c r="J732" s="272"/>
      <c r="K732" s="265"/>
      <c r="M732" s="266" t="s">
        <v>603</v>
      </c>
      <c r="O732" s="255"/>
    </row>
    <row r="733" spans="1:15" ht="45">
      <c r="A733" s="264"/>
      <c r="B733" s="267"/>
      <c r="C733" s="341" t="s">
        <v>604</v>
      </c>
      <c r="D733" s="342"/>
      <c r="E733" s="268">
        <v>0</v>
      </c>
      <c r="F733" s="269"/>
      <c r="G733" s="270"/>
      <c r="H733" s="271"/>
      <c r="I733" s="265"/>
      <c r="J733" s="272"/>
      <c r="K733" s="265"/>
      <c r="M733" s="266" t="s">
        <v>604</v>
      </c>
      <c r="O733" s="255"/>
    </row>
    <row r="734" spans="1:15" ht="22.5">
      <c r="A734" s="264"/>
      <c r="B734" s="267"/>
      <c r="C734" s="341" t="s">
        <v>605</v>
      </c>
      <c r="D734" s="342"/>
      <c r="E734" s="268">
        <v>0</v>
      </c>
      <c r="F734" s="269"/>
      <c r="G734" s="270"/>
      <c r="H734" s="271"/>
      <c r="I734" s="265"/>
      <c r="J734" s="272"/>
      <c r="K734" s="265"/>
      <c r="M734" s="266" t="s">
        <v>605</v>
      </c>
      <c r="O734" s="255"/>
    </row>
    <row r="735" spans="1:15" ht="22.5">
      <c r="A735" s="264"/>
      <c r="B735" s="267"/>
      <c r="C735" s="341" t="s">
        <v>606</v>
      </c>
      <c r="D735" s="342"/>
      <c r="E735" s="268">
        <v>0</v>
      </c>
      <c r="F735" s="269"/>
      <c r="G735" s="270"/>
      <c r="H735" s="271"/>
      <c r="I735" s="265"/>
      <c r="J735" s="272"/>
      <c r="K735" s="265"/>
      <c r="M735" s="266" t="s">
        <v>606</v>
      </c>
      <c r="O735" s="255"/>
    </row>
    <row r="736" spans="1:15" ht="12.75">
      <c r="A736" s="264"/>
      <c r="B736" s="267"/>
      <c r="C736" s="341" t="s">
        <v>670</v>
      </c>
      <c r="D736" s="342"/>
      <c r="E736" s="268">
        <v>2</v>
      </c>
      <c r="F736" s="269"/>
      <c r="G736" s="270"/>
      <c r="H736" s="271"/>
      <c r="I736" s="265"/>
      <c r="J736" s="272"/>
      <c r="K736" s="265"/>
      <c r="M736" s="266" t="s">
        <v>670</v>
      </c>
      <c r="O736" s="255"/>
    </row>
    <row r="737" spans="1:15" ht="12.75">
      <c r="A737" s="264"/>
      <c r="B737" s="267"/>
      <c r="C737" s="341" t="s">
        <v>651</v>
      </c>
      <c r="D737" s="342"/>
      <c r="E737" s="268">
        <v>0</v>
      </c>
      <c r="F737" s="269"/>
      <c r="G737" s="270"/>
      <c r="H737" s="271"/>
      <c r="I737" s="265"/>
      <c r="J737" s="272"/>
      <c r="K737" s="265"/>
      <c r="M737" s="266" t="s">
        <v>651</v>
      </c>
      <c r="O737" s="255"/>
    </row>
    <row r="738" spans="1:15" ht="33.75">
      <c r="A738" s="264"/>
      <c r="B738" s="267"/>
      <c r="C738" s="341" t="s">
        <v>652</v>
      </c>
      <c r="D738" s="342"/>
      <c r="E738" s="268">
        <v>0</v>
      </c>
      <c r="F738" s="269"/>
      <c r="G738" s="270"/>
      <c r="H738" s="271"/>
      <c r="I738" s="265"/>
      <c r="J738" s="272"/>
      <c r="K738" s="265"/>
      <c r="M738" s="266" t="s">
        <v>652</v>
      </c>
      <c r="O738" s="255"/>
    </row>
    <row r="739" spans="1:15" ht="12.75">
      <c r="A739" s="264"/>
      <c r="B739" s="267"/>
      <c r="C739" s="341" t="s">
        <v>653</v>
      </c>
      <c r="D739" s="342"/>
      <c r="E739" s="268">
        <v>0</v>
      </c>
      <c r="F739" s="269"/>
      <c r="G739" s="270"/>
      <c r="H739" s="271"/>
      <c r="I739" s="265"/>
      <c r="J739" s="272"/>
      <c r="K739" s="265"/>
      <c r="M739" s="266" t="s">
        <v>653</v>
      </c>
      <c r="O739" s="255"/>
    </row>
    <row r="740" spans="1:15" ht="22.5">
      <c r="A740" s="264"/>
      <c r="B740" s="267"/>
      <c r="C740" s="341" t="s">
        <v>655</v>
      </c>
      <c r="D740" s="342"/>
      <c r="E740" s="268">
        <v>0</v>
      </c>
      <c r="F740" s="269"/>
      <c r="G740" s="270"/>
      <c r="H740" s="271"/>
      <c r="I740" s="265"/>
      <c r="J740" s="272"/>
      <c r="K740" s="265"/>
      <c r="M740" s="266" t="s">
        <v>655</v>
      </c>
      <c r="O740" s="255"/>
    </row>
    <row r="741" spans="1:15" ht="12.75">
      <c r="A741" s="264"/>
      <c r="B741" s="267"/>
      <c r="C741" s="341" t="s">
        <v>602</v>
      </c>
      <c r="D741" s="342"/>
      <c r="E741" s="268">
        <v>0</v>
      </c>
      <c r="F741" s="269"/>
      <c r="G741" s="270"/>
      <c r="H741" s="271"/>
      <c r="I741" s="265"/>
      <c r="J741" s="272"/>
      <c r="K741" s="265"/>
      <c r="M741" s="266" t="s">
        <v>602</v>
      </c>
      <c r="O741" s="255"/>
    </row>
    <row r="742" spans="1:15" ht="33.75">
      <c r="A742" s="264"/>
      <c r="B742" s="267"/>
      <c r="C742" s="341" t="s">
        <v>671</v>
      </c>
      <c r="D742" s="342"/>
      <c r="E742" s="268">
        <v>0</v>
      </c>
      <c r="F742" s="269"/>
      <c r="G742" s="270"/>
      <c r="H742" s="271"/>
      <c r="I742" s="265"/>
      <c r="J742" s="272"/>
      <c r="K742" s="265"/>
      <c r="M742" s="266" t="s">
        <v>671</v>
      </c>
      <c r="O742" s="255"/>
    </row>
    <row r="743" spans="1:80" ht="12.75">
      <c r="A743" s="299">
        <v>47</v>
      </c>
      <c r="B743" s="300" t="s">
        <v>672</v>
      </c>
      <c r="C743" s="301" t="s">
        <v>673</v>
      </c>
      <c r="D743" s="302" t="s">
        <v>176</v>
      </c>
      <c r="E743" s="303">
        <v>13</v>
      </c>
      <c r="F743" s="303"/>
      <c r="G743" s="304">
        <f>E743*F743</f>
        <v>0</v>
      </c>
      <c r="H743" s="262">
        <v>0</v>
      </c>
      <c r="I743" s="263">
        <f>E743*H743</f>
        <v>0</v>
      </c>
      <c r="J743" s="262">
        <v>0</v>
      </c>
      <c r="K743" s="263">
        <f>E743*J743</f>
        <v>0</v>
      </c>
      <c r="O743" s="255">
        <v>2</v>
      </c>
      <c r="AA743" s="228">
        <v>1</v>
      </c>
      <c r="AB743" s="228">
        <v>0</v>
      </c>
      <c r="AC743" s="228">
        <v>0</v>
      </c>
      <c r="AZ743" s="228">
        <v>1</v>
      </c>
      <c r="BA743" s="228">
        <f>IF(AZ743=1,G743,0)</f>
        <v>0</v>
      </c>
      <c r="BB743" s="228">
        <f>IF(AZ743=2,G743,0)</f>
        <v>0</v>
      </c>
      <c r="BC743" s="228">
        <f>IF(AZ743=3,G743,0)</f>
        <v>0</v>
      </c>
      <c r="BD743" s="228">
        <f>IF(AZ743=4,G743,0)</f>
        <v>0</v>
      </c>
      <c r="BE743" s="228">
        <f>IF(AZ743=5,G743,0)</f>
        <v>0</v>
      </c>
      <c r="CA743" s="255">
        <v>1</v>
      </c>
      <c r="CB743" s="255">
        <v>0</v>
      </c>
    </row>
    <row r="744" spans="1:15" ht="22.5">
      <c r="A744" s="264"/>
      <c r="B744" s="267"/>
      <c r="C744" s="341" t="s">
        <v>600</v>
      </c>
      <c r="D744" s="342"/>
      <c r="E744" s="268">
        <v>0</v>
      </c>
      <c r="F744" s="269"/>
      <c r="G744" s="270"/>
      <c r="H744" s="271"/>
      <c r="I744" s="265"/>
      <c r="J744" s="272"/>
      <c r="K744" s="265"/>
      <c r="M744" s="266" t="s">
        <v>600</v>
      </c>
      <c r="O744" s="255"/>
    </row>
    <row r="745" spans="1:15" ht="22.5">
      <c r="A745" s="264"/>
      <c r="B745" s="267"/>
      <c r="C745" s="341" t="s">
        <v>601</v>
      </c>
      <c r="D745" s="342"/>
      <c r="E745" s="268">
        <v>0</v>
      </c>
      <c r="F745" s="269"/>
      <c r="G745" s="270"/>
      <c r="H745" s="271"/>
      <c r="I745" s="265"/>
      <c r="J745" s="272"/>
      <c r="K745" s="265"/>
      <c r="M745" s="266" t="s">
        <v>601</v>
      </c>
      <c r="O745" s="255"/>
    </row>
    <row r="746" spans="1:15" ht="33.75">
      <c r="A746" s="264"/>
      <c r="B746" s="267"/>
      <c r="C746" s="341" t="s">
        <v>646</v>
      </c>
      <c r="D746" s="342"/>
      <c r="E746" s="268">
        <v>0</v>
      </c>
      <c r="F746" s="269"/>
      <c r="G746" s="270"/>
      <c r="H746" s="271"/>
      <c r="I746" s="265"/>
      <c r="J746" s="272"/>
      <c r="K746" s="265"/>
      <c r="M746" s="266" t="s">
        <v>646</v>
      </c>
      <c r="O746" s="255"/>
    </row>
    <row r="747" spans="1:15" ht="33.75">
      <c r="A747" s="264"/>
      <c r="B747" s="267"/>
      <c r="C747" s="341" t="s">
        <v>647</v>
      </c>
      <c r="D747" s="342"/>
      <c r="E747" s="268">
        <v>0</v>
      </c>
      <c r="F747" s="269"/>
      <c r="G747" s="270"/>
      <c r="H747" s="271"/>
      <c r="I747" s="265"/>
      <c r="J747" s="272"/>
      <c r="K747" s="265"/>
      <c r="M747" s="266" t="s">
        <v>647</v>
      </c>
      <c r="O747" s="255"/>
    </row>
    <row r="748" spans="1:15" ht="22.5">
      <c r="A748" s="264"/>
      <c r="B748" s="267"/>
      <c r="C748" s="341" t="s">
        <v>648</v>
      </c>
      <c r="D748" s="342"/>
      <c r="E748" s="268">
        <v>0</v>
      </c>
      <c r="F748" s="269"/>
      <c r="G748" s="270"/>
      <c r="H748" s="271"/>
      <c r="I748" s="265"/>
      <c r="J748" s="272"/>
      <c r="K748" s="265"/>
      <c r="M748" s="266" t="s">
        <v>648</v>
      </c>
      <c r="O748" s="255"/>
    </row>
    <row r="749" spans="1:15" ht="33.75">
      <c r="A749" s="264"/>
      <c r="B749" s="267"/>
      <c r="C749" s="341" t="s">
        <v>649</v>
      </c>
      <c r="D749" s="342"/>
      <c r="E749" s="268">
        <v>0</v>
      </c>
      <c r="F749" s="269"/>
      <c r="G749" s="270"/>
      <c r="H749" s="271"/>
      <c r="I749" s="265"/>
      <c r="J749" s="272"/>
      <c r="K749" s="265"/>
      <c r="M749" s="266" t="s">
        <v>649</v>
      </c>
      <c r="O749" s="255"/>
    </row>
    <row r="750" spans="1:15" ht="33.75">
      <c r="A750" s="264"/>
      <c r="B750" s="267"/>
      <c r="C750" s="341" t="s">
        <v>603</v>
      </c>
      <c r="D750" s="342"/>
      <c r="E750" s="268">
        <v>0</v>
      </c>
      <c r="F750" s="269"/>
      <c r="G750" s="270"/>
      <c r="H750" s="271"/>
      <c r="I750" s="265"/>
      <c r="J750" s="272"/>
      <c r="K750" s="265"/>
      <c r="M750" s="266" t="s">
        <v>603</v>
      </c>
      <c r="O750" s="255"/>
    </row>
    <row r="751" spans="1:15" ht="45">
      <c r="A751" s="264"/>
      <c r="B751" s="267"/>
      <c r="C751" s="341" t="s">
        <v>604</v>
      </c>
      <c r="D751" s="342"/>
      <c r="E751" s="268">
        <v>0</v>
      </c>
      <c r="F751" s="269"/>
      <c r="G751" s="270"/>
      <c r="H751" s="271"/>
      <c r="I751" s="265"/>
      <c r="J751" s="272"/>
      <c r="K751" s="265"/>
      <c r="M751" s="266" t="s">
        <v>604</v>
      </c>
      <c r="O751" s="255"/>
    </row>
    <row r="752" spans="1:15" ht="22.5">
      <c r="A752" s="264"/>
      <c r="B752" s="267"/>
      <c r="C752" s="341" t="s">
        <v>605</v>
      </c>
      <c r="D752" s="342"/>
      <c r="E752" s="268">
        <v>0</v>
      </c>
      <c r="F752" s="269"/>
      <c r="G752" s="270"/>
      <c r="H752" s="271"/>
      <c r="I752" s="265"/>
      <c r="J752" s="272"/>
      <c r="K752" s="265"/>
      <c r="M752" s="266" t="s">
        <v>605</v>
      </c>
      <c r="O752" s="255"/>
    </row>
    <row r="753" spans="1:15" ht="22.5">
      <c r="A753" s="264"/>
      <c r="B753" s="267"/>
      <c r="C753" s="341" t="s">
        <v>606</v>
      </c>
      <c r="D753" s="342"/>
      <c r="E753" s="268">
        <v>0</v>
      </c>
      <c r="F753" s="269"/>
      <c r="G753" s="270"/>
      <c r="H753" s="271"/>
      <c r="I753" s="265"/>
      <c r="J753" s="272"/>
      <c r="K753" s="265"/>
      <c r="M753" s="266" t="s">
        <v>606</v>
      </c>
      <c r="O753" s="255"/>
    </row>
    <row r="754" spans="1:15" ht="12.75">
      <c r="A754" s="264"/>
      <c r="B754" s="267"/>
      <c r="C754" s="341" t="s">
        <v>674</v>
      </c>
      <c r="D754" s="342"/>
      <c r="E754" s="268">
        <v>13</v>
      </c>
      <c r="F754" s="269"/>
      <c r="G754" s="270"/>
      <c r="H754" s="271"/>
      <c r="I754" s="265"/>
      <c r="J754" s="272"/>
      <c r="K754" s="265"/>
      <c r="M754" s="266" t="s">
        <v>674</v>
      </c>
      <c r="O754" s="255"/>
    </row>
    <row r="755" spans="1:15" ht="12.75">
      <c r="A755" s="264"/>
      <c r="B755" s="267"/>
      <c r="C755" s="341" t="s">
        <v>651</v>
      </c>
      <c r="D755" s="342"/>
      <c r="E755" s="268">
        <v>0</v>
      </c>
      <c r="F755" s="269"/>
      <c r="G755" s="270"/>
      <c r="H755" s="271"/>
      <c r="I755" s="265"/>
      <c r="J755" s="272"/>
      <c r="K755" s="265"/>
      <c r="M755" s="266" t="s">
        <v>651</v>
      </c>
      <c r="O755" s="255"/>
    </row>
    <row r="756" spans="1:15" ht="12.75">
      <c r="A756" s="264"/>
      <c r="B756" s="267"/>
      <c r="C756" s="341" t="s">
        <v>675</v>
      </c>
      <c r="D756" s="342"/>
      <c r="E756" s="268">
        <v>0</v>
      </c>
      <c r="F756" s="269"/>
      <c r="G756" s="270"/>
      <c r="H756" s="271"/>
      <c r="I756" s="265"/>
      <c r="J756" s="272"/>
      <c r="K756" s="265"/>
      <c r="M756" s="266" t="s">
        <v>675</v>
      </c>
      <c r="O756" s="255"/>
    </row>
    <row r="757" spans="1:15" ht="12.75">
      <c r="A757" s="264"/>
      <c r="B757" s="267"/>
      <c r="C757" s="341" t="s">
        <v>653</v>
      </c>
      <c r="D757" s="342"/>
      <c r="E757" s="268">
        <v>0</v>
      </c>
      <c r="F757" s="269"/>
      <c r="G757" s="270"/>
      <c r="H757" s="271"/>
      <c r="I757" s="265"/>
      <c r="J757" s="272"/>
      <c r="K757" s="265"/>
      <c r="M757" s="266" t="s">
        <v>653</v>
      </c>
      <c r="O757" s="255"/>
    </row>
    <row r="758" spans="1:15" ht="22.5">
      <c r="A758" s="264"/>
      <c r="B758" s="267"/>
      <c r="C758" s="341" t="s">
        <v>655</v>
      </c>
      <c r="D758" s="342"/>
      <c r="E758" s="268">
        <v>0</v>
      </c>
      <c r="F758" s="269"/>
      <c r="G758" s="270"/>
      <c r="H758" s="271"/>
      <c r="I758" s="265"/>
      <c r="J758" s="272"/>
      <c r="K758" s="265"/>
      <c r="M758" s="266" t="s">
        <v>655</v>
      </c>
      <c r="O758" s="255"/>
    </row>
    <row r="759" spans="1:15" ht="12.75">
      <c r="A759" s="264"/>
      <c r="B759" s="267"/>
      <c r="C759" s="341" t="s">
        <v>602</v>
      </c>
      <c r="D759" s="342"/>
      <c r="E759" s="268">
        <v>0</v>
      </c>
      <c r="F759" s="269"/>
      <c r="G759" s="270"/>
      <c r="H759" s="271"/>
      <c r="I759" s="265"/>
      <c r="J759" s="272"/>
      <c r="K759" s="265"/>
      <c r="M759" s="266" t="s">
        <v>602</v>
      </c>
      <c r="O759" s="255"/>
    </row>
    <row r="760" spans="1:15" ht="33.75">
      <c r="A760" s="264"/>
      <c r="B760" s="267"/>
      <c r="C760" s="341" t="s">
        <v>676</v>
      </c>
      <c r="D760" s="342"/>
      <c r="E760" s="268">
        <v>0</v>
      </c>
      <c r="F760" s="269"/>
      <c r="G760" s="270"/>
      <c r="H760" s="271"/>
      <c r="I760" s="265"/>
      <c r="J760" s="272"/>
      <c r="K760" s="265"/>
      <c r="M760" s="266" t="s">
        <v>676</v>
      </c>
      <c r="O760" s="255"/>
    </row>
    <row r="761" spans="1:80" ht="12.75">
      <c r="A761" s="299">
        <v>48</v>
      </c>
      <c r="B761" s="300" t="s">
        <v>677</v>
      </c>
      <c r="C761" s="301" t="s">
        <v>664</v>
      </c>
      <c r="D761" s="302" t="s">
        <v>176</v>
      </c>
      <c r="E761" s="303">
        <v>1</v>
      </c>
      <c r="F761" s="303"/>
      <c r="G761" s="304">
        <f>E761*F761</f>
        <v>0</v>
      </c>
      <c r="H761" s="262">
        <v>0</v>
      </c>
      <c r="I761" s="263">
        <f>E761*H761</f>
        <v>0</v>
      </c>
      <c r="J761" s="262">
        <v>0</v>
      </c>
      <c r="K761" s="263">
        <f>E761*J761</f>
        <v>0</v>
      </c>
      <c r="O761" s="255">
        <v>2</v>
      </c>
      <c r="AA761" s="228">
        <v>1</v>
      </c>
      <c r="AB761" s="228">
        <v>0</v>
      </c>
      <c r="AC761" s="228">
        <v>0</v>
      </c>
      <c r="AZ761" s="228">
        <v>1</v>
      </c>
      <c r="BA761" s="228">
        <f>IF(AZ761=1,G761,0)</f>
        <v>0</v>
      </c>
      <c r="BB761" s="228">
        <f>IF(AZ761=2,G761,0)</f>
        <v>0</v>
      </c>
      <c r="BC761" s="228">
        <f>IF(AZ761=3,G761,0)</f>
        <v>0</v>
      </c>
      <c r="BD761" s="228">
        <f>IF(AZ761=4,G761,0)</f>
        <v>0</v>
      </c>
      <c r="BE761" s="228">
        <f>IF(AZ761=5,G761,0)</f>
        <v>0</v>
      </c>
      <c r="CA761" s="255">
        <v>1</v>
      </c>
      <c r="CB761" s="255">
        <v>0</v>
      </c>
    </row>
    <row r="762" spans="1:15" ht="22.5">
      <c r="A762" s="264"/>
      <c r="B762" s="267"/>
      <c r="C762" s="341" t="s">
        <v>600</v>
      </c>
      <c r="D762" s="342"/>
      <c r="E762" s="268">
        <v>0</v>
      </c>
      <c r="F762" s="269"/>
      <c r="G762" s="270"/>
      <c r="H762" s="271"/>
      <c r="I762" s="265"/>
      <c r="J762" s="272"/>
      <c r="K762" s="265"/>
      <c r="M762" s="266" t="s">
        <v>600</v>
      </c>
      <c r="O762" s="255"/>
    </row>
    <row r="763" spans="1:15" ht="22.5">
      <c r="A763" s="264"/>
      <c r="B763" s="267"/>
      <c r="C763" s="341" t="s">
        <v>601</v>
      </c>
      <c r="D763" s="342"/>
      <c r="E763" s="268">
        <v>0</v>
      </c>
      <c r="F763" s="269"/>
      <c r="G763" s="270"/>
      <c r="H763" s="271"/>
      <c r="I763" s="265"/>
      <c r="J763" s="272"/>
      <c r="K763" s="265"/>
      <c r="M763" s="266" t="s">
        <v>601</v>
      </c>
      <c r="O763" s="255"/>
    </row>
    <row r="764" spans="1:15" ht="33.75">
      <c r="A764" s="264"/>
      <c r="B764" s="267"/>
      <c r="C764" s="341" t="s">
        <v>646</v>
      </c>
      <c r="D764" s="342"/>
      <c r="E764" s="268">
        <v>0</v>
      </c>
      <c r="F764" s="269"/>
      <c r="G764" s="270"/>
      <c r="H764" s="271"/>
      <c r="I764" s="265"/>
      <c r="J764" s="272"/>
      <c r="K764" s="265"/>
      <c r="M764" s="266" t="s">
        <v>646</v>
      </c>
      <c r="O764" s="255"/>
    </row>
    <row r="765" spans="1:15" ht="33.75">
      <c r="A765" s="264"/>
      <c r="B765" s="267"/>
      <c r="C765" s="341" t="s">
        <v>647</v>
      </c>
      <c r="D765" s="342"/>
      <c r="E765" s="268">
        <v>0</v>
      </c>
      <c r="F765" s="269"/>
      <c r="G765" s="270"/>
      <c r="H765" s="271"/>
      <c r="I765" s="265"/>
      <c r="J765" s="272"/>
      <c r="K765" s="265"/>
      <c r="M765" s="266" t="s">
        <v>647</v>
      </c>
      <c r="O765" s="255"/>
    </row>
    <row r="766" spans="1:15" ht="22.5">
      <c r="A766" s="264"/>
      <c r="B766" s="267"/>
      <c r="C766" s="341" t="s">
        <v>648</v>
      </c>
      <c r="D766" s="342"/>
      <c r="E766" s="268">
        <v>0</v>
      </c>
      <c r="F766" s="269"/>
      <c r="G766" s="270"/>
      <c r="H766" s="271"/>
      <c r="I766" s="265"/>
      <c r="J766" s="272"/>
      <c r="K766" s="265"/>
      <c r="M766" s="266" t="s">
        <v>648</v>
      </c>
      <c r="O766" s="255"/>
    </row>
    <row r="767" spans="1:15" ht="33.75">
      <c r="A767" s="264"/>
      <c r="B767" s="267"/>
      <c r="C767" s="341" t="s">
        <v>649</v>
      </c>
      <c r="D767" s="342"/>
      <c r="E767" s="268">
        <v>0</v>
      </c>
      <c r="F767" s="269"/>
      <c r="G767" s="270"/>
      <c r="H767" s="271"/>
      <c r="I767" s="265"/>
      <c r="J767" s="272"/>
      <c r="K767" s="265"/>
      <c r="M767" s="266" t="s">
        <v>649</v>
      </c>
      <c r="O767" s="255"/>
    </row>
    <row r="768" spans="1:15" ht="33.75">
      <c r="A768" s="264"/>
      <c r="B768" s="267"/>
      <c r="C768" s="341" t="s">
        <v>603</v>
      </c>
      <c r="D768" s="342"/>
      <c r="E768" s="268">
        <v>0</v>
      </c>
      <c r="F768" s="269"/>
      <c r="G768" s="270"/>
      <c r="H768" s="271"/>
      <c r="I768" s="265"/>
      <c r="J768" s="272"/>
      <c r="K768" s="265"/>
      <c r="M768" s="266" t="s">
        <v>603</v>
      </c>
      <c r="O768" s="255"/>
    </row>
    <row r="769" spans="1:15" ht="45">
      <c r="A769" s="264"/>
      <c r="B769" s="267"/>
      <c r="C769" s="341" t="s">
        <v>604</v>
      </c>
      <c r="D769" s="342"/>
      <c r="E769" s="268">
        <v>0</v>
      </c>
      <c r="F769" s="269"/>
      <c r="G769" s="270"/>
      <c r="H769" s="271"/>
      <c r="I769" s="265"/>
      <c r="J769" s="272"/>
      <c r="K769" s="265"/>
      <c r="M769" s="266" t="s">
        <v>604</v>
      </c>
      <c r="O769" s="255"/>
    </row>
    <row r="770" spans="1:15" ht="22.5">
      <c r="A770" s="264"/>
      <c r="B770" s="267"/>
      <c r="C770" s="341" t="s">
        <v>605</v>
      </c>
      <c r="D770" s="342"/>
      <c r="E770" s="268">
        <v>0</v>
      </c>
      <c r="F770" s="269"/>
      <c r="G770" s="270"/>
      <c r="H770" s="271"/>
      <c r="I770" s="265"/>
      <c r="J770" s="272"/>
      <c r="K770" s="265"/>
      <c r="M770" s="266" t="s">
        <v>605</v>
      </c>
      <c r="O770" s="255"/>
    </row>
    <row r="771" spans="1:15" ht="22.5">
      <c r="A771" s="264"/>
      <c r="B771" s="267"/>
      <c r="C771" s="341" t="s">
        <v>606</v>
      </c>
      <c r="D771" s="342"/>
      <c r="E771" s="268">
        <v>0</v>
      </c>
      <c r="F771" s="269"/>
      <c r="G771" s="270"/>
      <c r="H771" s="271"/>
      <c r="I771" s="265"/>
      <c r="J771" s="272"/>
      <c r="K771" s="265"/>
      <c r="M771" s="266" t="s">
        <v>606</v>
      </c>
      <c r="O771" s="255"/>
    </row>
    <row r="772" spans="1:15" ht="12.75">
      <c r="A772" s="264"/>
      <c r="B772" s="267"/>
      <c r="C772" s="341" t="s">
        <v>678</v>
      </c>
      <c r="D772" s="342"/>
      <c r="E772" s="268">
        <v>1</v>
      </c>
      <c r="F772" s="269"/>
      <c r="G772" s="270"/>
      <c r="H772" s="271"/>
      <c r="I772" s="265"/>
      <c r="J772" s="272"/>
      <c r="K772" s="265"/>
      <c r="M772" s="266" t="s">
        <v>678</v>
      </c>
      <c r="O772" s="255"/>
    </row>
    <row r="773" spans="1:15" ht="12.75">
      <c r="A773" s="264"/>
      <c r="B773" s="267"/>
      <c r="C773" s="341" t="s">
        <v>651</v>
      </c>
      <c r="D773" s="342"/>
      <c r="E773" s="268">
        <v>0</v>
      </c>
      <c r="F773" s="269"/>
      <c r="G773" s="270"/>
      <c r="H773" s="271"/>
      <c r="I773" s="265"/>
      <c r="J773" s="272"/>
      <c r="K773" s="265"/>
      <c r="M773" s="266" t="s">
        <v>651</v>
      </c>
      <c r="O773" s="255"/>
    </row>
    <row r="774" spans="1:15" ht="33.75">
      <c r="A774" s="264"/>
      <c r="B774" s="267"/>
      <c r="C774" s="341" t="s">
        <v>652</v>
      </c>
      <c r="D774" s="342"/>
      <c r="E774" s="268">
        <v>0</v>
      </c>
      <c r="F774" s="269"/>
      <c r="G774" s="270"/>
      <c r="H774" s="271"/>
      <c r="I774" s="265"/>
      <c r="J774" s="272"/>
      <c r="K774" s="265"/>
      <c r="M774" s="266" t="s">
        <v>652</v>
      </c>
      <c r="O774" s="255"/>
    </row>
    <row r="775" spans="1:15" ht="22.5">
      <c r="A775" s="264"/>
      <c r="B775" s="267"/>
      <c r="C775" s="341" t="s">
        <v>655</v>
      </c>
      <c r="D775" s="342"/>
      <c r="E775" s="268">
        <v>0</v>
      </c>
      <c r="F775" s="269"/>
      <c r="G775" s="270"/>
      <c r="H775" s="271"/>
      <c r="I775" s="265"/>
      <c r="J775" s="272"/>
      <c r="K775" s="265"/>
      <c r="M775" s="266" t="s">
        <v>655</v>
      </c>
      <c r="O775" s="255"/>
    </row>
    <row r="776" spans="1:15" ht="12.75">
      <c r="A776" s="264"/>
      <c r="B776" s="267"/>
      <c r="C776" s="341" t="s">
        <v>602</v>
      </c>
      <c r="D776" s="342"/>
      <c r="E776" s="268">
        <v>0</v>
      </c>
      <c r="F776" s="269"/>
      <c r="G776" s="270"/>
      <c r="H776" s="271"/>
      <c r="I776" s="265"/>
      <c r="J776" s="272"/>
      <c r="K776" s="265"/>
      <c r="M776" s="266" t="s">
        <v>602</v>
      </c>
      <c r="O776" s="255"/>
    </row>
    <row r="777" spans="1:15" ht="33.75">
      <c r="A777" s="264"/>
      <c r="B777" s="267"/>
      <c r="C777" s="341" t="s">
        <v>671</v>
      </c>
      <c r="D777" s="342"/>
      <c r="E777" s="268">
        <v>0</v>
      </c>
      <c r="F777" s="269"/>
      <c r="G777" s="270"/>
      <c r="H777" s="271"/>
      <c r="I777" s="265"/>
      <c r="J777" s="272"/>
      <c r="K777" s="265"/>
      <c r="M777" s="266" t="s">
        <v>671</v>
      </c>
      <c r="O777" s="255"/>
    </row>
    <row r="778" spans="1:80" ht="12.75">
      <c r="A778" s="299">
        <v>49</v>
      </c>
      <c r="B778" s="300" t="s">
        <v>679</v>
      </c>
      <c r="C778" s="301" t="s">
        <v>680</v>
      </c>
      <c r="D778" s="302" t="s">
        <v>176</v>
      </c>
      <c r="E778" s="303">
        <v>14</v>
      </c>
      <c r="F778" s="303"/>
      <c r="G778" s="304">
        <f>E778*F778</f>
        <v>0</v>
      </c>
      <c r="H778" s="262">
        <v>0</v>
      </c>
      <c r="I778" s="263">
        <f>E778*H778</f>
        <v>0</v>
      </c>
      <c r="J778" s="262">
        <v>0</v>
      </c>
      <c r="K778" s="263">
        <f>E778*J778</f>
        <v>0</v>
      </c>
      <c r="O778" s="255">
        <v>2</v>
      </c>
      <c r="AA778" s="228">
        <v>1</v>
      </c>
      <c r="AB778" s="228">
        <v>0</v>
      </c>
      <c r="AC778" s="228">
        <v>0</v>
      </c>
      <c r="AZ778" s="228">
        <v>1</v>
      </c>
      <c r="BA778" s="228">
        <f>IF(AZ778=1,G778,0)</f>
        <v>0</v>
      </c>
      <c r="BB778" s="228">
        <f>IF(AZ778=2,G778,0)</f>
        <v>0</v>
      </c>
      <c r="BC778" s="228">
        <f>IF(AZ778=3,G778,0)</f>
        <v>0</v>
      </c>
      <c r="BD778" s="228">
        <f>IF(AZ778=4,G778,0)</f>
        <v>0</v>
      </c>
      <c r="BE778" s="228">
        <f>IF(AZ778=5,G778,0)</f>
        <v>0</v>
      </c>
      <c r="CA778" s="255">
        <v>1</v>
      </c>
      <c r="CB778" s="255">
        <v>0</v>
      </c>
    </row>
    <row r="779" spans="1:15" ht="22.5">
      <c r="A779" s="264"/>
      <c r="B779" s="267"/>
      <c r="C779" s="341" t="s">
        <v>600</v>
      </c>
      <c r="D779" s="342"/>
      <c r="E779" s="268">
        <v>0</v>
      </c>
      <c r="F779" s="269"/>
      <c r="G779" s="270"/>
      <c r="H779" s="271"/>
      <c r="I779" s="265"/>
      <c r="J779" s="272"/>
      <c r="K779" s="265"/>
      <c r="M779" s="266" t="s">
        <v>600</v>
      </c>
      <c r="O779" s="255"/>
    </row>
    <row r="780" spans="1:15" ht="22.5">
      <c r="A780" s="264"/>
      <c r="B780" s="267"/>
      <c r="C780" s="341" t="s">
        <v>601</v>
      </c>
      <c r="D780" s="342"/>
      <c r="E780" s="268">
        <v>0</v>
      </c>
      <c r="F780" s="269"/>
      <c r="G780" s="270"/>
      <c r="H780" s="271"/>
      <c r="I780" s="265"/>
      <c r="J780" s="272"/>
      <c r="K780" s="265"/>
      <c r="M780" s="266" t="s">
        <v>601</v>
      </c>
      <c r="O780" s="255"/>
    </row>
    <row r="781" spans="1:15" ht="33.75">
      <c r="A781" s="264"/>
      <c r="B781" s="267"/>
      <c r="C781" s="341" t="s">
        <v>646</v>
      </c>
      <c r="D781" s="342"/>
      <c r="E781" s="268">
        <v>0</v>
      </c>
      <c r="F781" s="269"/>
      <c r="G781" s="270"/>
      <c r="H781" s="271"/>
      <c r="I781" s="265"/>
      <c r="J781" s="272"/>
      <c r="K781" s="265"/>
      <c r="M781" s="266" t="s">
        <v>646</v>
      </c>
      <c r="O781" s="255"/>
    </row>
    <row r="782" spans="1:15" ht="33.75">
      <c r="A782" s="264"/>
      <c r="B782" s="267"/>
      <c r="C782" s="341" t="s">
        <v>647</v>
      </c>
      <c r="D782" s="342"/>
      <c r="E782" s="268">
        <v>0</v>
      </c>
      <c r="F782" s="269"/>
      <c r="G782" s="270"/>
      <c r="H782" s="271"/>
      <c r="I782" s="265"/>
      <c r="J782" s="272"/>
      <c r="K782" s="265"/>
      <c r="M782" s="266" t="s">
        <v>647</v>
      </c>
      <c r="O782" s="255"/>
    </row>
    <row r="783" spans="1:15" ht="22.5">
      <c r="A783" s="264"/>
      <c r="B783" s="267"/>
      <c r="C783" s="341" t="s">
        <v>648</v>
      </c>
      <c r="D783" s="342"/>
      <c r="E783" s="268">
        <v>0</v>
      </c>
      <c r="F783" s="269"/>
      <c r="G783" s="270"/>
      <c r="H783" s="271"/>
      <c r="I783" s="265"/>
      <c r="J783" s="272"/>
      <c r="K783" s="265"/>
      <c r="M783" s="266" t="s">
        <v>648</v>
      </c>
      <c r="O783" s="255"/>
    </row>
    <row r="784" spans="1:15" ht="33.75">
      <c r="A784" s="264"/>
      <c r="B784" s="267"/>
      <c r="C784" s="341" t="s">
        <v>649</v>
      </c>
      <c r="D784" s="342"/>
      <c r="E784" s="268">
        <v>0</v>
      </c>
      <c r="F784" s="269"/>
      <c r="G784" s="270"/>
      <c r="H784" s="271"/>
      <c r="I784" s="265"/>
      <c r="J784" s="272"/>
      <c r="K784" s="265"/>
      <c r="M784" s="266" t="s">
        <v>649</v>
      </c>
      <c r="O784" s="255"/>
    </row>
    <row r="785" spans="1:15" ht="33.75">
      <c r="A785" s="264"/>
      <c r="B785" s="267"/>
      <c r="C785" s="341" t="s">
        <v>603</v>
      </c>
      <c r="D785" s="342"/>
      <c r="E785" s="268">
        <v>0</v>
      </c>
      <c r="F785" s="269"/>
      <c r="G785" s="270"/>
      <c r="H785" s="271"/>
      <c r="I785" s="265"/>
      <c r="J785" s="272"/>
      <c r="K785" s="265"/>
      <c r="M785" s="266" t="s">
        <v>603</v>
      </c>
      <c r="O785" s="255"/>
    </row>
    <row r="786" spans="1:15" ht="45">
      <c r="A786" s="264"/>
      <c r="B786" s="267"/>
      <c r="C786" s="341" t="s">
        <v>604</v>
      </c>
      <c r="D786" s="342"/>
      <c r="E786" s="268">
        <v>0</v>
      </c>
      <c r="F786" s="269"/>
      <c r="G786" s="270"/>
      <c r="H786" s="271"/>
      <c r="I786" s="265"/>
      <c r="J786" s="272"/>
      <c r="K786" s="265"/>
      <c r="M786" s="266" t="s">
        <v>604</v>
      </c>
      <c r="O786" s="255"/>
    </row>
    <row r="787" spans="1:15" ht="22.5">
      <c r="A787" s="264"/>
      <c r="B787" s="267"/>
      <c r="C787" s="341" t="s">
        <v>605</v>
      </c>
      <c r="D787" s="342"/>
      <c r="E787" s="268">
        <v>0</v>
      </c>
      <c r="F787" s="269"/>
      <c r="G787" s="270"/>
      <c r="H787" s="271"/>
      <c r="I787" s="265"/>
      <c r="J787" s="272"/>
      <c r="K787" s="265"/>
      <c r="M787" s="266" t="s">
        <v>605</v>
      </c>
      <c r="O787" s="255"/>
    </row>
    <row r="788" spans="1:15" ht="22.5">
      <c r="A788" s="264"/>
      <c r="B788" s="267"/>
      <c r="C788" s="341" t="s">
        <v>606</v>
      </c>
      <c r="D788" s="342"/>
      <c r="E788" s="268">
        <v>0</v>
      </c>
      <c r="F788" s="269"/>
      <c r="G788" s="270"/>
      <c r="H788" s="271"/>
      <c r="I788" s="265"/>
      <c r="J788" s="272"/>
      <c r="K788" s="265"/>
      <c r="M788" s="266" t="s">
        <v>606</v>
      </c>
      <c r="O788" s="255"/>
    </row>
    <row r="789" spans="1:15" ht="12.75">
      <c r="A789" s="264"/>
      <c r="B789" s="267"/>
      <c r="C789" s="341" t="s">
        <v>681</v>
      </c>
      <c r="D789" s="342"/>
      <c r="E789" s="268">
        <v>14</v>
      </c>
      <c r="F789" s="269"/>
      <c r="G789" s="270"/>
      <c r="H789" s="271"/>
      <c r="I789" s="265"/>
      <c r="J789" s="272"/>
      <c r="K789" s="265"/>
      <c r="M789" s="266" t="s">
        <v>681</v>
      </c>
      <c r="O789" s="255"/>
    </row>
    <row r="790" spans="1:15" ht="12.75">
      <c r="A790" s="264"/>
      <c r="B790" s="267"/>
      <c r="C790" s="341" t="s">
        <v>651</v>
      </c>
      <c r="D790" s="342"/>
      <c r="E790" s="268">
        <v>0</v>
      </c>
      <c r="F790" s="269"/>
      <c r="G790" s="270"/>
      <c r="H790" s="271"/>
      <c r="I790" s="265"/>
      <c r="J790" s="272"/>
      <c r="K790" s="265"/>
      <c r="M790" s="266" t="s">
        <v>651</v>
      </c>
      <c r="O790" s="255"/>
    </row>
    <row r="791" spans="1:15" ht="12.75">
      <c r="A791" s="264"/>
      <c r="B791" s="267"/>
      <c r="C791" s="341" t="s">
        <v>675</v>
      </c>
      <c r="D791" s="342"/>
      <c r="E791" s="268">
        <v>0</v>
      </c>
      <c r="F791" s="269"/>
      <c r="G791" s="270"/>
      <c r="H791" s="271"/>
      <c r="I791" s="265"/>
      <c r="J791" s="272"/>
      <c r="K791" s="265"/>
      <c r="M791" s="266" t="s">
        <v>675</v>
      </c>
      <c r="O791" s="255"/>
    </row>
    <row r="792" spans="1:15" ht="12.75">
      <c r="A792" s="264"/>
      <c r="B792" s="267"/>
      <c r="C792" s="341" t="s">
        <v>653</v>
      </c>
      <c r="D792" s="342"/>
      <c r="E792" s="268">
        <v>0</v>
      </c>
      <c r="F792" s="269"/>
      <c r="G792" s="270"/>
      <c r="H792" s="271"/>
      <c r="I792" s="265"/>
      <c r="J792" s="272"/>
      <c r="K792" s="265"/>
      <c r="M792" s="266" t="s">
        <v>653</v>
      </c>
      <c r="O792" s="255"/>
    </row>
    <row r="793" spans="1:15" ht="22.5">
      <c r="A793" s="264"/>
      <c r="B793" s="267"/>
      <c r="C793" s="341" t="s">
        <v>655</v>
      </c>
      <c r="D793" s="342"/>
      <c r="E793" s="268">
        <v>0</v>
      </c>
      <c r="F793" s="269"/>
      <c r="G793" s="270"/>
      <c r="H793" s="271"/>
      <c r="I793" s="265"/>
      <c r="J793" s="272"/>
      <c r="K793" s="265"/>
      <c r="M793" s="266" t="s">
        <v>655</v>
      </c>
      <c r="O793" s="255"/>
    </row>
    <row r="794" spans="1:15" ht="12.75">
      <c r="A794" s="264"/>
      <c r="B794" s="267"/>
      <c r="C794" s="341" t="s">
        <v>602</v>
      </c>
      <c r="D794" s="342"/>
      <c r="E794" s="268">
        <v>0</v>
      </c>
      <c r="F794" s="269"/>
      <c r="G794" s="270"/>
      <c r="H794" s="271"/>
      <c r="I794" s="265"/>
      <c r="J794" s="272"/>
      <c r="K794" s="265"/>
      <c r="M794" s="266" t="s">
        <v>602</v>
      </c>
      <c r="O794" s="255"/>
    </row>
    <row r="795" spans="1:15" ht="33.75">
      <c r="A795" s="264"/>
      <c r="B795" s="267"/>
      <c r="C795" s="341" t="s">
        <v>676</v>
      </c>
      <c r="D795" s="342"/>
      <c r="E795" s="268">
        <v>0</v>
      </c>
      <c r="F795" s="269"/>
      <c r="G795" s="270"/>
      <c r="H795" s="271"/>
      <c r="I795" s="265"/>
      <c r="J795" s="272"/>
      <c r="K795" s="265"/>
      <c r="M795" s="266" t="s">
        <v>676</v>
      </c>
      <c r="O795" s="255"/>
    </row>
    <row r="796" spans="1:80" ht="12.75">
      <c r="A796" s="299">
        <v>50</v>
      </c>
      <c r="B796" s="300" t="s">
        <v>682</v>
      </c>
      <c r="C796" s="301" t="s">
        <v>683</v>
      </c>
      <c r="D796" s="302" t="s">
        <v>176</v>
      </c>
      <c r="E796" s="303">
        <v>1</v>
      </c>
      <c r="F796" s="303"/>
      <c r="G796" s="304">
        <f>E796*F796</f>
        <v>0</v>
      </c>
      <c r="H796" s="262">
        <v>0</v>
      </c>
      <c r="I796" s="263">
        <f>E796*H796</f>
        <v>0</v>
      </c>
      <c r="J796" s="262">
        <v>0</v>
      </c>
      <c r="K796" s="263">
        <f>E796*J796</f>
        <v>0</v>
      </c>
      <c r="O796" s="255">
        <v>2</v>
      </c>
      <c r="AA796" s="228">
        <v>1</v>
      </c>
      <c r="AB796" s="228">
        <v>0</v>
      </c>
      <c r="AC796" s="228">
        <v>0</v>
      </c>
      <c r="AZ796" s="228">
        <v>1</v>
      </c>
      <c r="BA796" s="228">
        <f>IF(AZ796=1,G796,0)</f>
        <v>0</v>
      </c>
      <c r="BB796" s="228">
        <f>IF(AZ796=2,G796,0)</f>
        <v>0</v>
      </c>
      <c r="BC796" s="228">
        <f>IF(AZ796=3,G796,0)</f>
        <v>0</v>
      </c>
      <c r="BD796" s="228">
        <f>IF(AZ796=4,G796,0)</f>
        <v>0</v>
      </c>
      <c r="BE796" s="228">
        <f>IF(AZ796=5,G796,0)</f>
        <v>0</v>
      </c>
      <c r="CA796" s="255">
        <v>1</v>
      </c>
      <c r="CB796" s="255">
        <v>0</v>
      </c>
    </row>
    <row r="797" spans="1:15" ht="22.5">
      <c r="A797" s="264"/>
      <c r="B797" s="267"/>
      <c r="C797" s="341" t="s">
        <v>600</v>
      </c>
      <c r="D797" s="342"/>
      <c r="E797" s="268">
        <v>0</v>
      </c>
      <c r="F797" s="269"/>
      <c r="G797" s="270"/>
      <c r="H797" s="271"/>
      <c r="I797" s="265"/>
      <c r="J797" s="272"/>
      <c r="K797" s="265"/>
      <c r="M797" s="266" t="s">
        <v>600</v>
      </c>
      <c r="O797" s="255"/>
    </row>
    <row r="798" spans="1:15" ht="22.5">
      <c r="A798" s="264"/>
      <c r="B798" s="267"/>
      <c r="C798" s="341" t="s">
        <v>601</v>
      </c>
      <c r="D798" s="342"/>
      <c r="E798" s="268">
        <v>0</v>
      </c>
      <c r="F798" s="269"/>
      <c r="G798" s="270"/>
      <c r="H798" s="271"/>
      <c r="I798" s="265"/>
      <c r="J798" s="272"/>
      <c r="K798" s="265"/>
      <c r="M798" s="266" t="s">
        <v>601</v>
      </c>
      <c r="O798" s="255"/>
    </row>
    <row r="799" spans="1:15" ht="33.75">
      <c r="A799" s="264"/>
      <c r="B799" s="267"/>
      <c r="C799" s="341" t="s">
        <v>646</v>
      </c>
      <c r="D799" s="342"/>
      <c r="E799" s="268">
        <v>0</v>
      </c>
      <c r="F799" s="269"/>
      <c r="G799" s="270"/>
      <c r="H799" s="271"/>
      <c r="I799" s="265"/>
      <c r="J799" s="272"/>
      <c r="K799" s="265"/>
      <c r="M799" s="266" t="s">
        <v>646</v>
      </c>
      <c r="O799" s="255"/>
    </row>
    <row r="800" spans="1:15" ht="33.75">
      <c r="A800" s="264"/>
      <c r="B800" s="267"/>
      <c r="C800" s="341" t="s">
        <v>647</v>
      </c>
      <c r="D800" s="342"/>
      <c r="E800" s="268">
        <v>0</v>
      </c>
      <c r="F800" s="269"/>
      <c r="G800" s="270"/>
      <c r="H800" s="271"/>
      <c r="I800" s="265"/>
      <c r="J800" s="272"/>
      <c r="K800" s="265"/>
      <c r="M800" s="266" t="s">
        <v>647</v>
      </c>
      <c r="O800" s="255"/>
    </row>
    <row r="801" spans="1:15" ht="22.5">
      <c r="A801" s="264"/>
      <c r="B801" s="267"/>
      <c r="C801" s="341" t="s">
        <v>648</v>
      </c>
      <c r="D801" s="342"/>
      <c r="E801" s="268">
        <v>0</v>
      </c>
      <c r="F801" s="269"/>
      <c r="G801" s="270"/>
      <c r="H801" s="271"/>
      <c r="I801" s="265"/>
      <c r="J801" s="272"/>
      <c r="K801" s="265"/>
      <c r="M801" s="266" t="s">
        <v>648</v>
      </c>
      <c r="O801" s="255"/>
    </row>
    <row r="802" spans="1:15" ht="33.75">
      <c r="A802" s="264"/>
      <c r="B802" s="267"/>
      <c r="C802" s="341" t="s">
        <v>649</v>
      </c>
      <c r="D802" s="342"/>
      <c r="E802" s="268">
        <v>0</v>
      </c>
      <c r="F802" s="269"/>
      <c r="G802" s="270"/>
      <c r="H802" s="271"/>
      <c r="I802" s="265"/>
      <c r="J802" s="272"/>
      <c r="K802" s="265"/>
      <c r="M802" s="266" t="s">
        <v>649</v>
      </c>
      <c r="O802" s="255"/>
    </row>
    <row r="803" spans="1:15" ht="33.75">
      <c r="A803" s="264"/>
      <c r="B803" s="267"/>
      <c r="C803" s="341" t="s">
        <v>603</v>
      </c>
      <c r="D803" s="342"/>
      <c r="E803" s="268">
        <v>0</v>
      </c>
      <c r="F803" s="269"/>
      <c r="G803" s="270"/>
      <c r="H803" s="271"/>
      <c r="I803" s="265"/>
      <c r="J803" s="272"/>
      <c r="K803" s="265"/>
      <c r="M803" s="266" t="s">
        <v>603</v>
      </c>
      <c r="O803" s="255"/>
    </row>
    <row r="804" spans="1:15" ht="45">
      <c r="A804" s="264"/>
      <c r="B804" s="267"/>
      <c r="C804" s="341" t="s">
        <v>604</v>
      </c>
      <c r="D804" s="342"/>
      <c r="E804" s="268">
        <v>0</v>
      </c>
      <c r="F804" s="269"/>
      <c r="G804" s="270"/>
      <c r="H804" s="271"/>
      <c r="I804" s="265"/>
      <c r="J804" s="272"/>
      <c r="K804" s="265"/>
      <c r="M804" s="266" t="s">
        <v>604</v>
      </c>
      <c r="O804" s="255"/>
    </row>
    <row r="805" spans="1:15" ht="22.5">
      <c r="A805" s="264"/>
      <c r="B805" s="267"/>
      <c r="C805" s="341" t="s">
        <v>605</v>
      </c>
      <c r="D805" s="342"/>
      <c r="E805" s="268">
        <v>0</v>
      </c>
      <c r="F805" s="269"/>
      <c r="G805" s="270"/>
      <c r="H805" s="271"/>
      <c r="I805" s="265"/>
      <c r="J805" s="272"/>
      <c r="K805" s="265"/>
      <c r="M805" s="266" t="s">
        <v>605</v>
      </c>
      <c r="O805" s="255"/>
    </row>
    <row r="806" spans="1:15" ht="22.5">
      <c r="A806" s="264"/>
      <c r="B806" s="267"/>
      <c r="C806" s="341" t="s">
        <v>606</v>
      </c>
      <c r="D806" s="342"/>
      <c r="E806" s="268">
        <v>0</v>
      </c>
      <c r="F806" s="269"/>
      <c r="G806" s="270"/>
      <c r="H806" s="271"/>
      <c r="I806" s="265"/>
      <c r="J806" s="272"/>
      <c r="K806" s="265"/>
      <c r="M806" s="266" t="s">
        <v>606</v>
      </c>
      <c r="O806" s="255"/>
    </row>
    <row r="807" spans="1:15" ht="12.75">
      <c r="A807" s="264"/>
      <c r="B807" s="267"/>
      <c r="C807" s="341" t="s">
        <v>684</v>
      </c>
      <c r="D807" s="342"/>
      <c r="E807" s="268">
        <v>1</v>
      </c>
      <c r="F807" s="269"/>
      <c r="G807" s="270"/>
      <c r="H807" s="271"/>
      <c r="I807" s="265"/>
      <c r="J807" s="272"/>
      <c r="K807" s="265"/>
      <c r="M807" s="266" t="s">
        <v>684</v>
      </c>
      <c r="O807" s="255"/>
    </row>
    <row r="808" spans="1:15" ht="12.75">
      <c r="A808" s="264"/>
      <c r="B808" s="267"/>
      <c r="C808" s="341" t="s">
        <v>651</v>
      </c>
      <c r="D808" s="342"/>
      <c r="E808" s="268">
        <v>0</v>
      </c>
      <c r="F808" s="269"/>
      <c r="G808" s="270"/>
      <c r="H808" s="271"/>
      <c r="I808" s="265"/>
      <c r="J808" s="272"/>
      <c r="K808" s="265"/>
      <c r="M808" s="266" t="s">
        <v>651</v>
      </c>
      <c r="O808" s="255"/>
    </row>
    <row r="809" spans="1:15" ht="12.75">
      <c r="A809" s="264"/>
      <c r="B809" s="267"/>
      <c r="C809" s="341" t="s">
        <v>675</v>
      </c>
      <c r="D809" s="342"/>
      <c r="E809" s="268">
        <v>0</v>
      </c>
      <c r="F809" s="269"/>
      <c r="G809" s="270"/>
      <c r="H809" s="271"/>
      <c r="I809" s="265"/>
      <c r="J809" s="272"/>
      <c r="K809" s="265"/>
      <c r="M809" s="266" t="s">
        <v>675</v>
      </c>
      <c r="O809" s="255"/>
    </row>
    <row r="810" spans="1:15" ht="12.75">
      <c r="A810" s="264"/>
      <c r="B810" s="267"/>
      <c r="C810" s="341" t="s">
        <v>653</v>
      </c>
      <c r="D810" s="342"/>
      <c r="E810" s="268">
        <v>0</v>
      </c>
      <c r="F810" s="269"/>
      <c r="G810" s="270"/>
      <c r="H810" s="271"/>
      <c r="I810" s="265"/>
      <c r="J810" s="272"/>
      <c r="K810" s="265"/>
      <c r="M810" s="266" t="s">
        <v>653</v>
      </c>
      <c r="O810" s="255"/>
    </row>
    <row r="811" spans="1:15" ht="22.5">
      <c r="A811" s="264"/>
      <c r="B811" s="267"/>
      <c r="C811" s="341" t="s">
        <v>655</v>
      </c>
      <c r="D811" s="342"/>
      <c r="E811" s="268">
        <v>0</v>
      </c>
      <c r="F811" s="269"/>
      <c r="G811" s="270"/>
      <c r="H811" s="271"/>
      <c r="I811" s="265"/>
      <c r="J811" s="272"/>
      <c r="K811" s="265"/>
      <c r="M811" s="266" t="s">
        <v>655</v>
      </c>
      <c r="O811" s="255"/>
    </row>
    <row r="812" spans="1:15" ht="12.75">
      <c r="A812" s="264"/>
      <c r="B812" s="267"/>
      <c r="C812" s="341" t="s">
        <v>602</v>
      </c>
      <c r="D812" s="342"/>
      <c r="E812" s="268">
        <v>0</v>
      </c>
      <c r="F812" s="269"/>
      <c r="G812" s="270"/>
      <c r="H812" s="271"/>
      <c r="I812" s="265"/>
      <c r="J812" s="272"/>
      <c r="K812" s="265"/>
      <c r="M812" s="266" t="s">
        <v>602</v>
      </c>
      <c r="O812" s="255"/>
    </row>
    <row r="813" spans="1:15" ht="33.75">
      <c r="A813" s="264"/>
      <c r="B813" s="267"/>
      <c r="C813" s="341" t="s">
        <v>676</v>
      </c>
      <c r="D813" s="342"/>
      <c r="E813" s="268">
        <v>0</v>
      </c>
      <c r="F813" s="269"/>
      <c r="G813" s="270"/>
      <c r="H813" s="271"/>
      <c r="I813" s="265"/>
      <c r="J813" s="272"/>
      <c r="K813" s="265"/>
      <c r="M813" s="266" t="s">
        <v>676</v>
      </c>
      <c r="O813" s="255"/>
    </row>
    <row r="814" spans="1:80" ht="12.75">
      <c r="A814" s="299">
        <v>51</v>
      </c>
      <c r="B814" s="300" t="s">
        <v>685</v>
      </c>
      <c r="C814" s="301" t="s">
        <v>686</v>
      </c>
      <c r="D814" s="302" t="s">
        <v>176</v>
      </c>
      <c r="E814" s="303">
        <v>1</v>
      </c>
      <c r="F814" s="303"/>
      <c r="G814" s="304">
        <f>E814*F814</f>
        <v>0</v>
      </c>
      <c r="H814" s="262">
        <v>0</v>
      </c>
      <c r="I814" s="263">
        <f>E814*H814</f>
        <v>0</v>
      </c>
      <c r="J814" s="262">
        <v>0</v>
      </c>
      <c r="K814" s="263">
        <f>E814*J814</f>
        <v>0</v>
      </c>
      <c r="O814" s="255">
        <v>2</v>
      </c>
      <c r="AA814" s="228">
        <v>1</v>
      </c>
      <c r="AB814" s="228">
        <v>0</v>
      </c>
      <c r="AC814" s="228">
        <v>0</v>
      </c>
      <c r="AZ814" s="228">
        <v>1</v>
      </c>
      <c r="BA814" s="228">
        <f>IF(AZ814=1,G814,0)</f>
        <v>0</v>
      </c>
      <c r="BB814" s="228">
        <f>IF(AZ814=2,G814,0)</f>
        <v>0</v>
      </c>
      <c r="BC814" s="228">
        <f>IF(AZ814=3,G814,0)</f>
        <v>0</v>
      </c>
      <c r="BD814" s="228">
        <f>IF(AZ814=4,G814,0)</f>
        <v>0</v>
      </c>
      <c r="BE814" s="228">
        <f>IF(AZ814=5,G814,0)</f>
        <v>0</v>
      </c>
      <c r="CA814" s="255">
        <v>1</v>
      </c>
      <c r="CB814" s="255">
        <v>0</v>
      </c>
    </row>
    <row r="815" spans="1:15" ht="22.5">
      <c r="A815" s="264"/>
      <c r="B815" s="267"/>
      <c r="C815" s="341" t="s">
        <v>600</v>
      </c>
      <c r="D815" s="342"/>
      <c r="E815" s="268">
        <v>0</v>
      </c>
      <c r="F815" s="269"/>
      <c r="G815" s="270"/>
      <c r="H815" s="271"/>
      <c r="I815" s="265"/>
      <c r="J815" s="272"/>
      <c r="K815" s="265"/>
      <c r="M815" s="266" t="s">
        <v>600</v>
      </c>
      <c r="O815" s="255"/>
    </row>
    <row r="816" spans="1:15" ht="22.5">
      <c r="A816" s="264"/>
      <c r="B816" s="267"/>
      <c r="C816" s="341" t="s">
        <v>601</v>
      </c>
      <c r="D816" s="342"/>
      <c r="E816" s="268">
        <v>0</v>
      </c>
      <c r="F816" s="269"/>
      <c r="G816" s="270"/>
      <c r="H816" s="271"/>
      <c r="I816" s="265"/>
      <c r="J816" s="272"/>
      <c r="K816" s="265"/>
      <c r="M816" s="266" t="s">
        <v>601</v>
      </c>
      <c r="O816" s="255"/>
    </row>
    <row r="817" spans="1:15" ht="33.75">
      <c r="A817" s="264"/>
      <c r="B817" s="267"/>
      <c r="C817" s="341" t="s">
        <v>646</v>
      </c>
      <c r="D817" s="342"/>
      <c r="E817" s="268">
        <v>0</v>
      </c>
      <c r="F817" s="269"/>
      <c r="G817" s="270"/>
      <c r="H817" s="271"/>
      <c r="I817" s="265"/>
      <c r="J817" s="272"/>
      <c r="K817" s="265"/>
      <c r="M817" s="266" t="s">
        <v>646</v>
      </c>
      <c r="O817" s="255"/>
    </row>
    <row r="818" spans="1:15" ht="33.75">
      <c r="A818" s="264"/>
      <c r="B818" s="267"/>
      <c r="C818" s="341" t="s">
        <v>647</v>
      </c>
      <c r="D818" s="342"/>
      <c r="E818" s="268">
        <v>0</v>
      </c>
      <c r="F818" s="269"/>
      <c r="G818" s="270"/>
      <c r="H818" s="271"/>
      <c r="I818" s="265"/>
      <c r="J818" s="272"/>
      <c r="K818" s="265"/>
      <c r="M818" s="266" t="s">
        <v>647</v>
      </c>
      <c r="O818" s="255"/>
    </row>
    <row r="819" spans="1:15" ht="22.5">
      <c r="A819" s="264"/>
      <c r="B819" s="267"/>
      <c r="C819" s="341" t="s">
        <v>648</v>
      </c>
      <c r="D819" s="342"/>
      <c r="E819" s="268">
        <v>0</v>
      </c>
      <c r="F819" s="269"/>
      <c r="G819" s="270"/>
      <c r="H819" s="271"/>
      <c r="I819" s="265"/>
      <c r="J819" s="272"/>
      <c r="K819" s="265"/>
      <c r="M819" s="266" t="s">
        <v>648</v>
      </c>
      <c r="O819" s="255"/>
    </row>
    <row r="820" spans="1:15" ht="33.75">
      <c r="A820" s="264"/>
      <c r="B820" s="267"/>
      <c r="C820" s="341" t="s">
        <v>649</v>
      </c>
      <c r="D820" s="342"/>
      <c r="E820" s="268">
        <v>0</v>
      </c>
      <c r="F820" s="269"/>
      <c r="G820" s="270"/>
      <c r="H820" s="271"/>
      <c r="I820" s="265"/>
      <c r="J820" s="272"/>
      <c r="K820" s="265"/>
      <c r="M820" s="266" t="s">
        <v>649</v>
      </c>
      <c r="O820" s="255"/>
    </row>
    <row r="821" spans="1:15" ht="33.75">
      <c r="A821" s="264"/>
      <c r="B821" s="267"/>
      <c r="C821" s="341" t="s">
        <v>603</v>
      </c>
      <c r="D821" s="342"/>
      <c r="E821" s="268">
        <v>0</v>
      </c>
      <c r="F821" s="269"/>
      <c r="G821" s="270"/>
      <c r="H821" s="271"/>
      <c r="I821" s="265"/>
      <c r="J821" s="272"/>
      <c r="K821" s="265"/>
      <c r="M821" s="266" t="s">
        <v>603</v>
      </c>
      <c r="O821" s="255"/>
    </row>
    <row r="822" spans="1:15" ht="45">
      <c r="A822" s="264"/>
      <c r="B822" s="267"/>
      <c r="C822" s="341" t="s">
        <v>604</v>
      </c>
      <c r="D822" s="342"/>
      <c r="E822" s="268">
        <v>0</v>
      </c>
      <c r="F822" s="269"/>
      <c r="G822" s="270"/>
      <c r="H822" s="271"/>
      <c r="I822" s="265"/>
      <c r="J822" s="272"/>
      <c r="K822" s="265"/>
      <c r="M822" s="266" t="s">
        <v>604</v>
      </c>
      <c r="O822" s="255"/>
    </row>
    <row r="823" spans="1:15" ht="22.5">
      <c r="A823" s="264"/>
      <c r="B823" s="267"/>
      <c r="C823" s="341" t="s">
        <v>605</v>
      </c>
      <c r="D823" s="342"/>
      <c r="E823" s="268">
        <v>0</v>
      </c>
      <c r="F823" s="269"/>
      <c r="G823" s="270"/>
      <c r="H823" s="271"/>
      <c r="I823" s="265"/>
      <c r="J823" s="272"/>
      <c r="K823" s="265"/>
      <c r="M823" s="266" t="s">
        <v>605</v>
      </c>
      <c r="O823" s="255"/>
    </row>
    <row r="824" spans="1:15" ht="22.5">
      <c r="A824" s="264"/>
      <c r="B824" s="267"/>
      <c r="C824" s="341" t="s">
        <v>606</v>
      </c>
      <c r="D824" s="342"/>
      <c r="E824" s="268">
        <v>0</v>
      </c>
      <c r="F824" s="269"/>
      <c r="G824" s="270"/>
      <c r="H824" s="271"/>
      <c r="I824" s="265"/>
      <c r="J824" s="272"/>
      <c r="K824" s="265"/>
      <c r="M824" s="266" t="s">
        <v>606</v>
      </c>
      <c r="O824" s="255"/>
    </row>
    <row r="825" spans="1:15" ht="12.75">
      <c r="A825" s="264"/>
      <c r="B825" s="267"/>
      <c r="C825" s="341" t="s">
        <v>687</v>
      </c>
      <c r="D825" s="342"/>
      <c r="E825" s="268">
        <v>1</v>
      </c>
      <c r="F825" s="269"/>
      <c r="G825" s="270"/>
      <c r="H825" s="271"/>
      <c r="I825" s="265"/>
      <c r="J825" s="272"/>
      <c r="K825" s="265"/>
      <c r="M825" s="266" t="s">
        <v>687</v>
      </c>
      <c r="O825" s="255"/>
    </row>
    <row r="826" spans="1:15" ht="12.75">
      <c r="A826" s="264"/>
      <c r="B826" s="267"/>
      <c r="C826" s="341" t="s">
        <v>651</v>
      </c>
      <c r="D826" s="342"/>
      <c r="E826" s="268">
        <v>0</v>
      </c>
      <c r="F826" s="269"/>
      <c r="G826" s="270"/>
      <c r="H826" s="271"/>
      <c r="I826" s="265"/>
      <c r="J826" s="272"/>
      <c r="K826" s="265"/>
      <c r="M826" s="266" t="s">
        <v>651</v>
      </c>
      <c r="O826" s="255"/>
    </row>
    <row r="827" spans="1:15" ht="33.75">
      <c r="A827" s="264"/>
      <c r="B827" s="267"/>
      <c r="C827" s="341" t="s">
        <v>688</v>
      </c>
      <c r="D827" s="342"/>
      <c r="E827" s="268">
        <v>0</v>
      </c>
      <c r="F827" s="269"/>
      <c r="G827" s="270"/>
      <c r="H827" s="271"/>
      <c r="I827" s="265"/>
      <c r="J827" s="272"/>
      <c r="K827" s="265"/>
      <c r="M827" s="266" t="s">
        <v>688</v>
      </c>
      <c r="O827" s="255"/>
    </row>
    <row r="828" spans="1:15" ht="12.75">
      <c r="A828" s="264"/>
      <c r="B828" s="267"/>
      <c r="C828" s="341" t="s">
        <v>653</v>
      </c>
      <c r="D828" s="342"/>
      <c r="E828" s="268">
        <v>0</v>
      </c>
      <c r="F828" s="269"/>
      <c r="G828" s="270"/>
      <c r="H828" s="271"/>
      <c r="I828" s="265"/>
      <c r="J828" s="272"/>
      <c r="K828" s="265"/>
      <c r="M828" s="266" t="s">
        <v>653</v>
      </c>
      <c r="O828" s="255"/>
    </row>
    <row r="829" spans="1:15" ht="22.5">
      <c r="A829" s="264"/>
      <c r="B829" s="267"/>
      <c r="C829" s="341" t="s">
        <v>655</v>
      </c>
      <c r="D829" s="342"/>
      <c r="E829" s="268">
        <v>0</v>
      </c>
      <c r="F829" s="269"/>
      <c r="G829" s="270"/>
      <c r="H829" s="271"/>
      <c r="I829" s="265"/>
      <c r="J829" s="272"/>
      <c r="K829" s="265"/>
      <c r="M829" s="266" t="s">
        <v>655</v>
      </c>
      <c r="O829" s="255"/>
    </row>
    <row r="830" spans="1:15" ht="12.75">
      <c r="A830" s="264"/>
      <c r="B830" s="267"/>
      <c r="C830" s="341" t="s">
        <v>602</v>
      </c>
      <c r="D830" s="342"/>
      <c r="E830" s="268">
        <v>0</v>
      </c>
      <c r="F830" s="269"/>
      <c r="G830" s="270"/>
      <c r="H830" s="271"/>
      <c r="I830" s="265"/>
      <c r="J830" s="272"/>
      <c r="K830" s="265"/>
      <c r="M830" s="266" t="s">
        <v>602</v>
      </c>
      <c r="O830" s="255"/>
    </row>
    <row r="831" spans="1:15" ht="33.75">
      <c r="A831" s="264"/>
      <c r="B831" s="267"/>
      <c r="C831" s="341" t="s">
        <v>676</v>
      </c>
      <c r="D831" s="342"/>
      <c r="E831" s="268">
        <v>0</v>
      </c>
      <c r="F831" s="269"/>
      <c r="G831" s="270"/>
      <c r="H831" s="271"/>
      <c r="I831" s="265"/>
      <c r="J831" s="272"/>
      <c r="K831" s="265"/>
      <c r="M831" s="266" t="s">
        <v>676</v>
      </c>
      <c r="O831" s="255"/>
    </row>
    <row r="832" spans="1:80" ht="12.75">
      <c r="A832" s="299">
        <v>52</v>
      </c>
      <c r="B832" s="300" t="s">
        <v>689</v>
      </c>
      <c r="C832" s="301" t="s">
        <v>690</v>
      </c>
      <c r="D832" s="302" t="s">
        <v>176</v>
      </c>
      <c r="E832" s="303">
        <v>2</v>
      </c>
      <c r="F832" s="303"/>
      <c r="G832" s="304">
        <f>E832*F832</f>
        <v>0</v>
      </c>
      <c r="H832" s="262">
        <v>0</v>
      </c>
      <c r="I832" s="263">
        <f>E832*H832</f>
        <v>0</v>
      </c>
      <c r="J832" s="262">
        <v>0</v>
      </c>
      <c r="K832" s="263">
        <f>E832*J832</f>
        <v>0</v>
      </c>
      <c r="O832" s="255">
        <v>2</v>
      </c>
      <c r="AA832" s="228">
        <v>1</v>
      </c>
      <c r="AB832" s="228">
        <v>0</v>
      </c>
      <c r="AC832" s="228">
        <v>0</v>
      </c>
      <c r="AZ832" s="228">
        <v>1</v>
      </c>
      <c r="BA832" s="228">
        <f>IF(AZ832=1,G832,0)</f>
        <v>0</v>
      </c>
      <c r="BB832" s="228">
        <f>IF(AZ832=2,G832,0)</f>
        <v>0</v>
      </c>
      <c r="BC832" s="228">
        <f>IF(AZ832=3,G832,0)</f>
        <v>0</v>
      </c>
      <c r="BD832" s="228">
        <f>IF(AZ832=4,G832,0)</f>
        <v>0</v>
      </c>
      <c r="BE832" s="228">
        <f>IF(AZ832=5,G832,0)</f>
        <v>0</v>
      </c>
      <c r="CA832" s="255">
        <v>1</v>
      </c>
      <c r="CB832" s="255">
        <v>0</v>
      </c>
    </row>
    <row r="833" spans="1:15" ht="22.5">
      <c r="A833" s="264"/>
      <c r="B833" s="267"/>
      <c r="C833" s="341" t="s">
        <v>600</v>
      </c>
      <c r="D833" s="342"/>
      <c r="E833" s="268">
        <v>0</v>
      </c>
      <c r="F833" s="269"/>
      <c r="G833" s="270"/>
      <c r="H833" s="271"/>
      <c r="I833" s="265"/>
      <c r="J833" s="272"/>
      <c r="K833" s="265"/>
      <c r="M833" s="266" t="s">
        <v>600</v>
      </c>
      <c r="O833" s="255"/>
    </row>
    <row r="834" spans="1:15" ht="22.5">
      <c r="A834" s="264"/>
      <c r="B834" s="267"/>
      <c r="C834" s="341" t="s">
        <v>601</v>
      </c>
      <c r="D834" s="342"/>
      <c r="E834" s="268">
        <v>0</v>
      </c>
      <c r="F834" s="269"/>
      <c r="G834" s="270"/>
      <c r="H834" s="271"/>
      <c r="I834" s="265"/>
      <c r="J834" s="272"/>
      <c r="K834" s="265"/>
      <c r="M834" s="266" t="s">
        <v>601</v>
      </c>
      <c r="O834" s="255"/>
    </row>
    <row r="835" spans="1:15" ht="33.75">
      <c r="A835" s="264"/>
      <c r="B835" s="267"/>
      <c r="C835" s="341" t="s">
        <v>646</v>
      </c>
      <c r="D835" s="342"/>
      <c r="E835" s="268">
        <v>0</v>
      </c>
      <c r="F835" s="269"/>
      <c r="G835" s="270"/>
      <c r="H835" s="271"/>
      <c r="I835" s="265"/>
      <c r="J835" s="272"/>
      <c r="K835" s="265"/>
      <c r="M835" s="266" t="s">
        <v>646</v>
      </c>
      <c r="O835" s="255"/>
    </row>
    <row r="836" spans="1:15" ht="33.75">
      <c r="A836" s="264"/>
      <c r="B836" s="267"/>
      <c r="C836" s="341" t="s">
        <v>647</v>
      </c>
      <c r="D836" s="342"/>
      <c r="E836" s="268">
        <v>0</v>
      </c>
      <c r="F836" s="269"/>
      <c r="G836" s="270"/>
      <c r="H836" s="271"/>
      <c r="I836" s="265"/>
      <c r="J836" s="272"/>
      <c r="K836" s="265"/>
      <c r="M836" s="266" t="s">
        <v>647</v>
      </c>
      <c r="O836" s="255"/>
    </row>
    <row r="837" spans="1:15" ht="22.5">
      <c r="A837" s="264"/>
      <c r="B837" s="267"/>
      <c r="C837" s="341" t="s">
        <v>648</v>
      </c>
      <c r="D837" s="342"/>
      <c r="E837" s="268">
        <v>0</v>
      </c>
      <c r="F837" s="269"/>
      <c r="G837" s="270"/>
      <c r="H837" s="271"/>
      <c r="I837" s="265"/>
      <c r="J837" s="272"/>
      <c r="K837" s="265"/>
      <c r="M837" s="266" t="s">
        <v>648</v>
      </c>
      <c r="O837" s="255"/>
    </row>
    <row r="838" spans="1:15" ht="33.75">
      <c r="A838" s="264"/>
      <c r="B838" s="267"/>
      <c r="C838" s="341" t="s">
        <v>649</v>
      </c>
      <c r="D838" s="342"/>
      <c r="E838" s="268">
        <v>0</v>
      </c>
      <c r="F838" s="269"/>
      <c r="G838" s="270"/>
      <c r="H838" s="271"/>
      <c r="I838" s="265"/>
      <c r="J838" s="272"/>
      <c r="K838" s="265"/>
      <c r="M838" s="266" t="s">
        <v>649</v>
      </c>
      <c r="O838" s="255"/>
    </row>
    <row r="839" spans="1:15" ht="33.75">
      <c r="A839" s="264"/>
      <c r="B839" s="267"/>
      <c r="C839" s="341" t="s">
        <v>603</v>
      </c>
      <c r="D839" s="342"/>
      <c r="E839" s="268">
        <v>0</v>
      </c>
      <c r="F839" s="269"/>
      <c r="G839" s="270"/>
      <c r="H839" s="271"/>
      <c r="I839" s="265"/>
      <c r="J839" s="272"/>
      <c r="K839" s="265"/>
      <c r="M839" s="266" t="s">
        <v>603</v>
      </c>
      <c r="O839" s="255"/>
    </row>
    <row r="840" spans="1:15" ht="45">
      <c r="A840" s="264"/>
      <c r="B840" s="267"/>
      <c r="C840" s="341" t="s">
        <v>604</v>
      </c>
      <c r="D840" s="342"/>
      <c r="E840" s="268">
        <v>0</v>
      </c>
      <c r="F840" s="269"/>
      <c r="G840" s="270"/>
      <c r="H840" s="271"/>
      <c r="I840" s="265"/>
      <c r="J840" s="272"/>
      <c r="K840" s="265"/>
      <c r="M840" s="266" t="s">
        <v>604</v>
      </c>
      <c r="O840" s="255"/>
    </row>
    <row r="841" spans="1:15" ht="22.5">
      <c r="A841" s="264"/>
      <c r="B841" s="267"/>
      <c r="C841" s="341" t="s">
        <v>605</v>
      </c>
      <c r="D841" s="342"/>
      <c r="E841" s="268">
        <v>0</v>
      </c>
      <c r="F841" s="269"/>
      <c r="G841" s="270"/>
      <c r="H841" s="271"/>
      <c r="I841" s="265"/>
      <c r="J841" s="272"/>
      <c r="K841" s="265"/>
      <c r="M841" s="266" t="s">
        <v>605</v>
      </c>
      <c r="O841" s="255"/>
    </row>
    <row r="842" spans="1:15" ht="22.5">
      <c r="A842" s="264"/>
      <c r="B842" s="267"/>
      <c r="C842" s="341" t="s">
        <v>606</v>
      </c>
      <c r="D842" s="342"/>
      <c r="E842" s="268">
        <v>0</v>
      </c>
      <c r="F842" s="269"/>
      <c r="G842" s="270"/>
      <c r="H842" s="271"/>
      <c r="I842" s="265"/>
      <c r="J842" s="272"/>
      <c r="K842" s="265"/>
      <c r="M842" s="266" t="s">
        <v>606</v>
      </c>
      <c r="O842" s="255"/>
    </row>
    <row r="843" spans="1:15" ht="12.75">
      <c r="A843" s="264"/>
      <c r="B843" s="267"/>
      <c r="C843" s="341" t="s">
        <v>691</v>
      </c>
      <c r="D843" s="342"/>
      <c r="E843" s="268">
        <v>2</v>
      </c>
      <c r="F843" s="269"/>
      <c r="G843" s="270"/>
      <c r="H843" s="271"/>
      <c r="I843" s="265"/>
      <c r="J843" s="272"/>
      <c r="K843" s="265"/>
      <c r="M843" s="266" t="s">
        <v>691</v>
      </c>
      <c r="O843" s="255"/>
    </row>
    <row r="844" spans="1:15" ht="12.75">
      <c r="A844" s="264"/>
      <c r="B844" s="267"/>
      <c r="C844" s="341" t="s">
        <v>651</v>
      </c>
      <c r="D844" s="342"/>
      <c r="E844" s="268">
        <v>0</v>
      </c>
      <c r="F844" s="269"/>
      <c r="G844" s="270"/>
      <c r="H844" s="271"/>
      <c r="I844" s="265"/>
      <c r="J844" s="272"/>
      <c r="K844" s="265"/>
      <c r="M844" s="266" t="s">
        <v>651</v>
      </c>
      <c r="O844" s="255"/>
    </row>
    <row r="845" spans="1:15" ht="12.75">
      <c r="A845" s="264"/>
      <c r="B845" s="267"/>
      <c r="C845" s="341" t="s">
        <v>675</v>
      </c>
      <c r="D845" s="342"/>
      <c r="E845" s="268">
        <v>0</v>
      </c>
      <c r="F845" s="269"/>
      <c r="G845" s="270"/>
      <c r="H845" s="271"/>
      <c r="I845" s="265"/>
      <c r="J845" s="272"/>
      <c r="K845" s="265"/>
      <c r="M845" s="266" t="s">
        <v>675</v>
      </c>
      <c r="O845" s="255"/>
    </row>
    <row r="846" spans="1:15" ht="12.75">
      <c r="A846" s="264"/>
      <c r="B846" s="267"/>
      <c r="C846" s="341" t="s">
        <v>653</v>
      </c>
      <c r="D846" s="342"/>
      <c r="E846" s="268">
        <v>0</v>
      </c>
      <c r="F846" s="269"/>
      <c r="G846" s="270"/>
      <c r="H846" s="271"/>
      <c r="I846" s="265"/>
      <c r="J846" s="272"/>
      <c r="K846" s="265"/>
      <c r="M846" s="266" t="s">
        <v>653</v>
      </c>
      <c r="O846" s="255"/>
    </row>
    <row r="847" spans="1:15" ht="22.5">
      <c r="A847" s="264"/>
      <c r="B847" s="267"/>
      <c r="C847" s="341" t="s">
        <v>655</v>
      </c>
      <c r="D847" s="342"/>
      <c r="E847" s="268">
        <v>0</v>
      </c>
      <c r="F847" s="269"/>
      <c r="G847" s="270"/>
      <c r="H847" s="271"/>
      <c r="I847" s="265"/>
      <c r="J847" s="272"/>
      <c r="K847" s="265"/>
      <c r="M847" s="266" t="s">
        <v>655</v>
      </c>
      <c r="O847" s="255"/>
    </row>
    <row r="848" spans="1:15" ht="12.75">
      <c r="A848" s="264"/>
      <c r="B848" s="267"/>
      <c r="C848" s="341" t="s">
        <v>602</v>
      </c>
      <c r="D848" s="342"/>
      <c r="E848" s="268">
        <v>0</v>
      </c>
      <c r="F848" s="269"/>
      <c r="G848" s="270"/>
      <c r="H848" s="271"/>
      <c r="I848" s="265"/>
      <c r="J848" s="272"/>
      <c r="K848" s="265"/>
      <c r="M848" s="266" t="s">
        <v>602</v>
      </c>
      <c r="O848" s="255"/>
    </row>
    <row r="849" spans="1:15" ht="33.75">
      <c r="A849" s="264"/>
      <c r="B849" s="267"/>
      <c r="C849" s="341" t="s">
        <v>676</v>
      </c>
      <c r="D849" s="342"/>
      <c r="E849" s="268">
        <v>0</v>
      </c>
      <c r="F849" s="269"/>
      <c r="G849" s="270"/>
      <c r="H849" s="271"/>
      <c r="I849" s="265"/>
      <c r="J849" s="272"/>
      <c r="K849" s="265"/>
      <c r="M849" s="266" t="s">
        <v>676</v>
      </c>
      <c r="O849" s="255"/>
    </row>
    <row r="850" spans="1:80" ht="12.75">
      <c r="A850" s="299">
        <v>53</v>
      </c>
      <c r="B850" s="300" t="s">
        <v>692</v>
      </c>
      <c r="C850" s="301" t="s">
        <v>693</v>
      </c>
      <c r="D850" s="302" t="s">
        <v>176</v>
      </c>
      <c r="E850" s="303">
        <v>1</v>
      </c>
      <c r="F850" s="303"/>
      <c r="G850" s="304">
        <f>E850*F850</f>
        <v>0</v>
      </c>
      <c r="H850" s="262">
        <v>0</v>
      </c>
      <c r="I850" s="263">
        <f>E850*H850</f>
        <v>0</v>
      </c>
      <c r="J850" s="262">
        <v>0</v>
      </c>
      <c r="K850" s="263">
        <f>E850*J850</f>
        <v>0</v>
      </c>
      <c r="O850" s="255">
        <v>2</v>
      </c>
      <c r="AA850" s="228">
        <v>1</v>
      </c>
      <c r="AB850" s="228">
        <v>0</v>
      </c>
      <c r="AC850" s="228">
        <v>0</v>
      </c>
      <c r="AZ850" s="228">
        <v>1</v>
      </c>
      <c r="BA850" s="228">
        <f>IF(AZ850=1,G850,0)</f>
        <v>0</v>
      </c>
      <c r="BB850" s="228">
        <f>IF(AZ850=2,G850,0)</f>
        <v>0</v>
      </c>
      <c r="BC850" s="228">
        <f>IF(AZ850=3,G850,0)</f>
        <v>0</v>
      </c>
      <c r="BD850" s="228">
        <f>IF(AZ850=4,G850,0)</f>
        <v>0</v>
      </c>
      <c r="BE850" s="228">
        <f>IF(AZ850=5,G850,0)</f>
        <v>0</v>
      </c>
      <c r="CA850" s="255">
        <v>1</v>
      </c>
      <c r="CB850" s="255">
        <v>0</v>
      </c>
    </row>
    <row r="851" spans="1:15" ht="22.5">
      <c r="A851" s="264"/>
      <c r="B851" s="267"/>
      <c r="C851" s="341" t="s">
        <v>600</v>
      </c>
      <c r="D851" s="342"/>
      <c r="E851" s="268">
        <v>0</v>
      </c>
      <c r="F851" s="269"/>
      <c r="G851" s="270"/>
      <c r="H851" s="271"/>
      <c r="I851" s="265"/>
      <c r="J851" s="272"/>
      <c r="K851" s="265"/>
      <c r="M851" s="266" t="s">
        <v>600</v>
      </c>
      <c r="O851" s="255"/>
    </row>
    <row r="852" spans="1:15" ht="22.5">
      <c r="A852" s="264"/>
      <c r="B852" s="267"/>
      <c r="C852" s="341" t="s">
        <v>601</v>
      </c>
      <c r="D852" s="342"/>
      <c r="E852" s="268">
        <v>0</v>
      </c>
      <c r="F852" s="269"/>
      <c r="G852" s="270"/>
      <c r="H852" s="271"/>
      <c r="I852" s="265"/>
      <c r="J852" s="272"/>
      <c r="K852" s="265"/>
      <c r="M852" s="266" t="s">
        <v>601</v>
      </c>
      <c r="O852" s="255"/>
    </row>
    <row r="853" spans="1:15" ht="33.75">
      <c r="A853" s="264"/>
      <c r="B853" s="267"/>
      <c r="C853" s="341" t="s">
        <v>646</v>
      </c>
      <c r="D853" s="342"/>
      <c r="E853" s="268">
        <v>0</v>
      </c>
      <c r="F853" s="269"/>
      <c r="G853" s="270"/>
      <c r="H853" s="271"/>
      <c r="I853" s="265"/>
      <c r="J853" s="272"/>
      <c r="K853" s="265"/>
      <c r="M853" s="266" t="s">
        <v>646</v>
      </c>
      <c r="O853" s="255"/>
    </row>
    <row r="854" spans="1:15" ht="33.75">
      <c r="A854" s="264"/>
      <c r="B854" s="267"/>
      <c r="C854" s="341" t="s">
        <v>647</v>
      </c>
      <c r="D854" s="342"/>
      <c r="E854" s="268">
        <v>0</v>
      </c>
      <c r="F854" s="269"/>
      <c r="G854" s="270"/>
      <c r="H854" s="271"/>
      <c r="I854" s="265"/>
      <c r="J854" s="272"/>
      <c r="K854" s="265"/>
      <c r="M854" s="266" t="s">
        <v>647</v>
      </c>
      <c r="O854" s="255"/>
    </row>
    <row r="855" spans="1:15" ht="22.5">
      <c r="A855" s="264"/>
      <c r="B855" s="267"/>
      <c r="C855" s="341" t="s">
        <v>648</v>
      </c>
      <c r="D855" s="342"/>
      <c r="E855" s="268">
        <v>0</v>
      </c>
      <c r="F855" s="269"/>
      <c r="G855" s="270"/>
      <c r="H855" s="271"/>
      <c r="I855" s="265"/>
      <c r="J855" s="272"/>
      <c r="K855" s="265"/>
      <c r="M855" s="266" t="s">
        <v>648</v>
      </c>
      <c r="O855" s="255"/>
    </row>
    <row r="856" spans="1:15" ht="33.75">
      <c r="A856" s="264"/>
      <c r="B856" s="267"/>
      <c r="C856" s="341" t="s">
        <v>649</v>
      </c>
      <c r="D856" s="342"/>
      <c r="E856" s="268">
        <v>0</v>
      </c>
      <c r="F856" s="269"/>
      <c r="G856" s="270"/>
      <c r="H856" s="271"/>
      <c r="I856" s="265"/>
      <c r="J856" s="272"/>
      <c r="K856" s="265"/>
      <c r="M856" s="266" t="s">
        <v>649</v>
      </c>
      <c r="O856" s="255"/>
    </row>
    <row r="857" spans="1:15" ht="33.75">
      <c r="A857" s="264"/>
      <c r="B857" s="267"/>
      <c r="C857" s="341" t="s">
        <v>603</v>
      </c>
      <c r="D857" s="342"/>
      <c r="E857" s="268">
        <v>0</v>
      </c>
      <c r="F857" s="269"/>
      <c r="G857" s="270"/>
      <c r="H857" s="271"/>
      <c r="I857" s="265"/>
      <c r="J857" s="272"/>
      <c r="K857" s="265"/>
      <c r="M857" s="266" t="s">
        <v>603</v>
      </c>
      <c r="O857" s="255"/>
    </row>
    <row r="858" spans="1:15" ht="45">
      <c r="A858" s="264"/>
      <c r="B858" s="267"/>
      <c r="C858" s="341" t="s">
        <v>604</v>
      </c>
      <c r="D858" s="342"/>
      <c r="E858" s="268">
        <v>0</v>
      </c>
      <c r="F858" s="269"/>
      <c r="G858" s="270"/>
      <c r="H858" s="271"/>
      <c r="I858" s="265"/>
      <c r="J858" s="272"/>
      <c r="K858" s="265"/>
      <c r="M858" s="266" t="s">
        <v>604</v>
      </c>
      <c r="O858" s="255"/>
    </row>
    <row r="859" spans="1:15" ht="22.5">
      <c r="A859" s="264"/>
      <c r="B859" s="267"/>
      <c r="C859" s="341" t="s">
        <v>605</v>
      </c>
      <c r="D859" s="342"/>
      <c r="E859" s="268">
        <v>0</v>
      </c>
      <c r="F859" s="269"/>
      <c r="G859" s="270"/>
      <c r="H859" s="271"/>
      <c r="I859" s="265"/>
      <c r="J859" s="272"/>
      <c r="K859" s="265"/>
      <c r="M859" s="266" t="s">
        <v>605</v>
      </c>
      <c r="O859" s="255"/>
    </row>
    <row r="860" spans="1:15" ht="22.5">
      <c r="A860" s="264"/>
      <c r="B860" s="267"/>
      <c r="C860" s="341" t="s">
        <v>606</v>
      </c>
      <c r="D860" s="342"/>
      <c r="E860" s="268">
        <v>0</v>
      </c>
      <c r="F860" s="269"/>
      <c r="G860" s="270"/>
      <c r="H860" s="271"/>
      <c r="I860" s="265"/>
      <c r="J860" s="272"/>
      <c r="K860" s="265"/>
      <c r="M860" s="266" t="s">
        <v>606</v>
      </c>
      <c r="O860" s="255"/>
    </row>
    <row r="861" spans="1:15" ht="12.75">
      <c r="A861" s="264"/>
      <c r="B861" s="267"/>
      <c r="C861" s="341" t="s">
        <v>694</v>
      </c>
      <c r="D861" s="342"/>
      <c r="E861" s="268">
        <v>1</v>
      </c>
      <c r="F861" s="269"/>
      <c r="G861" s="270"/>
      <c r="H861" s="271"/>
      <c r="I861" s="265"/>
      <c r="J861" s="272"/>
      <c r="K861" s="265"/>
      <c r="M861" s="266" t="s">
        <v>694</v>
      </c>
      <c r="O861" s="255"/>
    </row>
    <row r="862" spans="1:15" ht="12.75">
      <c r="A862" s="264"/>
      <c r="B862" s="267"/>
      <c r="C862" s="341" t="s">
        <v>651</v>
      </c>
      <c r="D862" s="342"/>
      <c r="E862" s="268">
        <v>0</v>
      </c>
      <c r="F862" s="269"/>
      <c r="G862" s="270"/>
      <c r="H862" s="271"/>
      <c r="I862" s="265"/>
      <c r="J862" s="272"/>
      <c r="K862" s="265"/>
      <c r="M862" s="266" t="s">
        <v>651</v>
      </c>
      <c r="O862" s="255"/>
    </row>
    <row r="863" spans="1:15" ht="33.75">
      <c r="A863" s="264"/>
      <c r="B863" s="267"/>
      <c r="C863" s="341" t="s">
        <v>652</v>
      </c>
      <c r="D863" s="342"/>
      <c r="E863" s="268">
        <v>0</v>
      </c>
      <c r="F863" s="269"/>
      <c r="G863" s="270"/>
      <c r="H863" s="271"/>
      <c r="I863" s="265"/>
      <c r="J863" s="272"/>
      <c r="K863" s="265"/>
      <c r="M863" s="266" t="s">
        <v>652</v>
      </c>
      <c r="O863" s="255"/>
    </row>
    <row r="864" spans="1:15" ht="33.75">
      <c r="A864" s="264"/>
      <c r="B864" s="267"/>
      <c r="C864" s="341" t="s">
        <v>666</v>
      </c>
      <c r="D864" s="342"/>
      <c r="E864" s="268">
        <v>0</v>
      </c>
      <c r="F864" s="269"/>
      <c r="G864" s="270"/>
      <c r="H864" s="271"/>
      <c r="I864" s="265"/>
      <c r="J864" s="272"/>
      <c r="K864" s="265"/>
      <c r="M864" s="266" t="s">
        <v>666</v>
      </c>
      <c r="O864" s="255"/>
    </row>
    <row r="865" spans="1:15" ht="22.5">
      <c r="A865" s="264"/>
      <c r="B865" s="267"/>
      <c r="C865" s="341" t="s">
        <v>655</v>
      </c>
      <c r="D865" s="342"/>
      <c r="E865" s="268">
        <v>0</v>
      </c>
      <c r="F865" s="269"/>
      <c r="G865" s="270"/>
      <c r="H865" s="271"/>
      <c r="I865" s="265"/>
      <c r="J865" s="272"/>
      <c r="K865" s="265"/>
      <c r="M865" s="266" t="s">
        <v>655</v>
      </c>
      <c r="O865" s="255"/>
    </row>
    <row r="866" spans="1:15" ht="12.75">
      <c r="A866" s="264"/>
      <c r="B866" s="267"/>
      <c r="C866" s="341" t="s">
        <v>602</v>
      </c>
      <c r="D866" s="342"/>
      <c r="E866" s="268">
        <v>0</v>
      </c>
      <c r="F866" s="269"/>
      <c r="G866" s="270"/>
      <c r="H866" s="271"/>
      <c r="I866" s="265"/>
      <c r="J866" s="272"/>
      <c r="K866" s="265"/>
      <c r="M866" s="266" t="s">
        <v>602</v>
      </c>
      <c r="O866" s="255"/>
    </row>
    <row r="867" spans="1:15" ht="33.75">
      <c r="A867" s="264"/>
      <c r="B867" s="267"/>
      <c r="C867" s="341" t="s">
        <v>667</v>
      </c>
      <c r="D867" s="342"/>
      <c r="E867" s="268">
        <v>0</v>
      </c>
      <c r="F867" s="269"/>
      <c r="G867" s="270"/>
      <c r="H867" s="271"/>
      <c r="I867" s="265"/>
      <c r="J867" s="272"/>
      <c r="K867" s="265"/>
      <c r="M867" s="266" t="s">
        <v>667</v>
      </c>
      <c r="O867" s="255"/>
    </row>
    <row r="868" spans="1:15" ht="22.5">
      <c r="A868" s="264"/>
      <c r="B868" s="267"/>
      <c r="C868" s="341" t="s">
        <v>668</v>
      </c>
      <c r="D868" s="342"/>
      <c r="E868" s="268">
        <v>0</v>
      </c>
      <c r="F868" s="269"/>
      <c r="G868" s="270"/>
      <c r="H868" s="271"/>
      <c r="I868" s="265"/>
      <c r="J868" s="272"/>
      <c r="K868" s="265"/>
      <c r="M868" s="266" t="s">
        <v>668</v>
      </c>
      <c r="O868" s="255"/>
    </row>
    <row r="869" spans="1:15" ht="33.75">
      <c r="A869" s="264"/>
      <c r="B869" s="267"/>
      <c r="C869" s="341" t="s">
        <v>615</v>
      </c>
      <c r="D869" s="342"/>
      <c r="E869" s="268">
        <v>0</v>
      </c>
      <c r="F869" s="269"/>
      <c r="G869" s="270"/>
      <c r="H869" s="271"/>
      <c r="I869" s="265"/>
      <c r="J869" s="272"/>
      <c r="K869" s="265"/>
      <c r="M869" s="266" t="s">
        <v>615</v>
      </c>
      <c r="O869" s="255"/>
    </row>
    <row r="870" spans="1:15" ht="22.5">
      <c r="A870" s="264"/>
      <c r="B870" s="267"/>
      <c r="C870" s="341" t="s">
        <v>616</v>
      </c>
      <c r="D870" s="342"/>
      <c r="E870" s="268">
        <v>0</v>
      </c>
      <c r="F870" s="269"/>
      <c r="G870" s="270"/>
      <c r="H870" s="271"/>
      <c r="I870" s="265"/>
      <c r="J870" s="272"/>
      <c r="K870" s="265"/>
      <c r="M870" s="266" t="s">
        <v>616</v>
      </c>
      <c r="O870" s="255"/>
    </row>
    <row r="871" spans="1:57" ht="12.75">
      <c r="A871" s="273"/>
      <c r="B871" s="274" t="s">
        <v>100</v>
      </c>
      <c r="C871" s="275" t="s">
        <v>597</v>
      </c>
      <c r="D871" s="276"/>
      <c r="E871" s="277"/>
      <c r="F871" s="278"/>
      <c r="G871" s="279">
        <f>SUM(G528:G870)</f>
        <v>0</v>
      </c>
      <c r="H871" s="280"/>
      <c r="I871" s="281">
        <f>SUM(I528:I870)</f>
        <v>0</v>
      </c>
      <c r="J871" s="280"/>
      <c r="K871" s="281">
        <f>SUM(K528:K870)</f>
        <v>0</v>
      </c>
      <c r="O871" s="255">
        <v>4</v>
      </c>
      <c r="BA871" s="282">
        <f>SUM(BA528:BA870)</f>
        <v>0</v>
      </c>
      <c r="BB871" s="282">
        <f>SUM(BB528:BB870)</f>
        <v>0</v>
      </c>
      <c r="BC871" s="282">
        <f>SUM(BC528:BC870)</f>
        <v>0</v>
      </c>
      <c r="BD871" s="282">
        <f>SUM(BD528:BD870)</f>
        <v>0</v>
      </c>
      <c r="BE871" s="282">
        <f>SUM(BE528:BE870)</f>
        <v>0</v>
      </c>
    </row>
    <row r="872" spans="1:15" ht="12.75">
      <c r="A872" s="245" t="s">
        <v>97</v>
      </c>
      <c r="B872" s="246" t="s">
        <v>695</v>
      </c>
      <c r="C872" s="247" t="s">
        <v>696</v>
      </c>
      <c r="D872" s="248"/>
      <c r="E872" s="249"/>
      <c r="F872" s="249"/>
      <c r="G872" s="250"/>
      <c r="H872" s="251"/>
      <c r="I872" s="252"/>
      <c r="J872" s="253"/>
      <c r="K872" s="254"/>
      <c r="O872" s="255">
        <v>1</v>
      </c>
    </row>
    <row r="873" spans="1:80" ht="12.75">
      <c r="A873" s="256">
        <v>54</v>
      </c>
      <c r="B873" s="257" t="s">
        <v>698</v>
      </c>
      <c r="C873" s="258" t="s">
        <v>699</v>
      </c>
      <c r="D873" s="259" t="s">
        <v>123</v>
      </c>
      <c r="E873" s="260">
        <v>4213.88</v>
      </c>
      <c r="F873" s="260"/>
      <c r="G873" s="261">
        <f>E873*F873</f>
        <v>0</v>
      </c>
      <c r="H873" s="262">
        <v>0.02426</v>
      </c>
      <c r="I873" s="263">
        <f>E873*H873</f>
        <v>102.2287288</v>
      </c>
      <c r="J873" s="262">
        <v>0</v>
      </c>
      <c r="K873" s="263">
        <f>E873*J873</f>
        <v>0</v>
      </c>
      <c r="O873" s="255">
        <v>2</v>
      </c>
      <c r="AA873" s="228">
        <v>1</v>
      </c>
      <c r="AB873" s="228">
        <v>1</v>
      </c>
      <c r="AC873" s="228">
        <v>1</v>
      </c>
      <c r="AZ873" s="228">
        <v>1</v>
      </c>
      <c r="BA873" s="228">
        <f>IF(AZ873=1,G873,0)</f>
        <v>0</v>
      </c>
      <c r="BB873" s="228">
        <f>IF(AZ873=2,G873,0)</f>
        <v>0</v>
      </c>
      <c r="BC873" s="228">
        <f>IF(AZ873=3,G873,0)</f>
        <v>0</v>
      </c>
      <c r="BD873" s="228">
        <f>IF(AZ873=4,G873,0)</f>
        <v>0</v>
      </c>
      <c r="BE873" s="228">
        <f>IF(AZ873=5,G873,0)</f>
        <v>0</v>
      </c>
      <c r="CA873" s="255">
        <v>1</v>
      </c>
      <c r="CB873" s="255">
        <v>1</v>
      </c>
    </row>
    <row r="874" spans="1:15" ht="56.25">
      <c r="A874" s="264"/>
      <c r="B874" s="267"/>
      <c r="C874" s="341" t="s">
        <v>700</v>
      </c>
      <c r="D874" s="342"/>
      <c r="E874" s="268">
        <v>2737.68</v>
      </c>
      <c r="F874" s="269"/>
      <c r="G874" s="270"/>
      <c r="H874" s="271"/>
      <c r="I874" s="265"/>
      <c r="J874" s="272"/>
      <c r="K874" s="265"/>
      <c r="M874" s="266" t="s">
        <v>700</v>
      </c>
      <c r="O874" s="255"/>
    </row>
    <row r="875" spans="1:15" ht="33.75">
      <c r="A875" s="264"/>
      <c r="B875" s="267"/>
      <c r="C875" s="341" t="s">
        <v>701</v>
      </c>
      <c r="D875" s="342"/>
      <c r="E875" s="268">
        <v>1476.2</v>
      </c>
      <c r="F875" s="269"/>
      <c r="G875" s="270"/>
      <c r="H875" s="271"/>
      <c r="I875" s="265"/>
      <c r="J875" s="272"/>
      <c r="K875" s="265"/>
      <c r="M875" s="266" t="s">
        <v>701</v>
      </c>
      <c r="O875" s="255"/>
    </row>
    <row r="876" spans="1:80" ht="12.75">
      <c r="A876" s="256">
        <v>55</v>
      </c>
      <c r="B876" s="257" t="s">
        <v>702</v>
      </c>
      <c r="C876" s="258" t="s">
        <v>703</v>
      </c>
      <c r="D876" s="259" t="s">
        <v>123</v>
      </c>
      <c r="E876" s="260">
        <v>4213.88</v>
      </c>
      <c r="F876" s="260"/>
      <c r="G876" s="261">
        <f>E876*F876</f>
        <v>0</v>
      </c>
      <c r="H876" s="262">
        <v>0</v>
      </c>
      <c r="I876" s="263">
        <f>E876*H876</f>
        <v>0</v>
      </c>
      <c r="J876" s="262">
        <v>0</v>
      </c>
      <c r="K876" s="263">
        <f>E876*J876</f>
        <v>0</v>
      </c>
      <c r="O876" s="255">
        <v>2</v>
      </c>
      <c r="AA876" s="228">
        <v>1</v>
      </c>
      <c r="AB876" s="228">
        <v>1</v>
      </c>
      <c r="AC876" s="228">
        <v>1</v>
      </c>
      <c r="AZ876" s="228">
        <v>1</v>
      </c>
      <c r="BA876" s="228">
        <f>IF(AZ876=1,G876,0)</f>
        <v>0</v>
      </c>
      <c r="BB876" s="228">
        <f>IF(AZ876=2,G876,0)</f>
        <v>0</v>
      </c>
      <c r="BC876" s="228">
        <f>IF(AZ876=3,G876,0)</f>
        <v>0</v>
      </c>
      <c r="BD876" s="228">
        <f>IF(AZ876=4,G876,0)</f>
        <v>0</v>
      </c>
      <c r="BE876" s="228">
        <f>IF(AZ876=5,G876,0)</f>
        <v>0</v>
      </c>
      <c r="CA876" s="255">
        <v>1</v>
      </c>
      <c r="CB876" s="255">
        <v>1</v>
      </c>
    </row>
    <row r="877" spans="1:15" ht="56.25">
      <c r="A877" s="264"/>
      <c r="B877" s="267"/>
      <c r="C877" s="341" t="s">
        <v>700</v>
      </c>
      <c r="D877" s="342"/>
      <c r="E877" s="268">
        <v>2737.68</v>
      </c>
      <c r="F877" s="269"/>
      <c r="G877" s="270"/>
      <c r="H877" s="271"/>
      <c r="I877" s="265"/>
      <c r="J877" s="272"/>
      <c r="K877" s="265"/>
      <c r="M877" s="266" t="s">
        <v>700</v>
      </c>
      <c r="O877" s="255"/>
    </row>
    <row r="878" spans="1:15" ht="33.75">
      <c r="A878" s="264"/>
      <c r="B878" s="267"/>
      <c r="C878" s="341" t="s">
        <v>701</v>
      </c>
      <c r="D878" s="342"/>
      <c r="E878" s="268">
        <v>1476.2</v>
      </c>
      <c r="F878" s="269"/>
      <c r="G878" s="270"/>
      <c r="H878" s="271"/>
      <c r="I878" s="265"/>
      <c r="J878" s="272"/>
      <c r="K878" s="265"/>
      <c r="M878" s="266" t="s">
        <v>701</v>
      </c>
      <c r="O878" s="255"/>
    </row>
    <row r="879" spans="1:80" ht="12.75">
      <c r="A879" s="256">
        <v>56</v>
      </c>
      <c r="B879" s="257" t="s">
        <v>704</v>
      </c>
      <c r="C879" s="258" t="s">
        <v>705</v>
      </c>
      <c r="D879" s="259" t="s">
        <v>123</v>
      </c>
      <c r="E879" s="260">
        <v>50</v>
      </c>
      <c r="F879" s="260"/>
      <c r="G879" s="261">
        <f>E879*F879</f>
        <v>0</v>
      </c>
      <c r="H879" s="262">
        <v>0.00121</v>
      </c>
      <c r="I879" s="263">
        <f>E879*H879</f>
        <v>0.0605</v>
      </c>
      <c r="J879" s="262">
        <v>0</v>
      </c>
      <c r="K879" s="263">
        <f>E879*J879</f>
        <v>0</v>
      </c>
      <c r="O879" s="255">
        <v>2</v>
      </c>
      <c r="AA879" s="228">
        <v>1</v>
      </c>
      <c r="AB879" s="228">
        <v>1</v>
      </c>
      <c r="AC879" s="228">
        <v>1</v>
      </c>
      <c r="AZ879" s="228">
        <v>1</v>
      </c>
      <c r="BA879" s="228">
        <f>IF(AZ879=1,G879,0)</f>
        <v>0</v>
      </c>
      <c r="BB879" s="228">
        <f>IF(AZ879=2,G879,0)</f>
        <v>0</v>
      </c>
      <c r="BC879" s="228">
        <f>IF(AZ879=3,G879,0)</f>
        <v>0</v>
      </c>
      <c r="BD879" s="228">
        <f>IF(AZ879=4,G879,0)</f>
        <v>0</v>
      </c>
      <c r="BE879" s="228">
        <f>IF(AZ879=5,G879,0)</f>
        <v>0</v>
      </c>
      <c r="CA879" s="255">
        <v>1</v>
      </c>
      <c r="CB879" s="255">
        <v>1</v>
      </c>
    </row>
    <row r="880" spans="1:15" ht="22.5">
      <c r="A880" s="264"/>
      <c r="B880" s="267"/>
      <c r="C880" s="341" t="s">
        <v>706</v>
      </c>
      <c r="D880" s="342"/>
      <c r="E880" s="268">
        <v>0</v>
      </c>
      <c r="F880" s="269"/>
      <c r="G880" s="270"/>
      <c r="H880" s="271"/>
      <c r="I880" s="265"/>
      <c r="J880" s="272"/>
      <c r="K880" s="265"/>
      <c r="M880" s="266" t="s">
        <v>706</v>
      </c>
      <c r="O880" s="255"/>
    </row>
    <row r="881" spans="1:15" ht="12.75">
      <c r="A881" s="264"/>
      <c r="B881" s="267"/>
      <c r="C881" s="341" t="s">
        <v>707</v>
      </c>
      <c r="D881" s="342"/>
      <c r="E881" s="268">
        <v>50</v>
      </c>
      <c r="F881" s="269"/>
      <c r="G881" s="270"/>
      <c r="H881" s="271"/>
      <c r="I881" s="265"/>
      <c r="J881" s="272"/>
      <c r="K881" s="265"/>
      <c r="M881" s="266" t="s">
        <v>707</v>
      </c>
      <c r="O881" s="255"/>
    </row>
    <row r="882" spans="1:80" ht="12.75">
      <c r="A882" s="256">
        <v>57</v>
      </c>
      <c r="B882" s="257" t="s">
        <v>708</v>
      </c>
      <c r="C882" s="258" t="s">
        <v>709</v>
      </c>
      <c r="D882" s="259" t="s">
        <v>123</v>
      </c>
      <c r="E882" s="260">
        <v>12641.64</v>
      </c>
      <c r="F882" s="260"/>
      <c r="G882" s="261">
        <f>E882*F882</f>
        <v>0</v>
      </c>
      <c r="H882" s="262">
        <v>0.00272</v>
      </c>
      <c r="I882" s="263">
        <f>E882*H882</f>
        <v>34.3852608</v>
      </c>
      <c r="J882" s="262">
        <v>0</v>
      </c>
      <c r="K882" s="263">
        <f>E882*J882</f>
        <v>0</v>
      </c>
      <c r="O882" s="255">
        <v>2</v>
      </c>
      <c r="AA882" s="228">
        <v>1</v>
      </c>
      <c r="AB882" s="228">
        <v>1</v>
      </c>
      <c r="AC882" s="228">
        <v>1</v>
      </c>
      <c r="AZ882" s="228">
        <v>1</v>
      </c>
      <c r="BA882" s="228">
        <f>IF(AZ882=1,G882,0)</f>
        <v>0</v>
      </c>
      <c r="BB882" s="228">
        <f>IF(AZ882=2,G882,0)</f>
        <v>0</v>
      </c>
      <c r="BC882" s="228">
        <f>IF(AZ882=3,G882,0)</f>
        <v>0</v>
      </c>
      <c r="BD882" s="228">
        <f>IF(AZ882=4,G882,0)</f>
        <v>0</v>
      </c>
      <c r="BE882" s="228">
        <f>IF(AZ882=5,G882,0)</f>
        <v>0</v>
      </c>
      <c r="CA882" s="255">
        <v>1</v>
      </c>
      <c r="CB882" s="255">
        <v>1</v>
      </c>
    </row>
    <row r="883" spans="1:15" ht="56.25">
      <c r="A883" s="264"/>
      <c r="B883" s="267"/>
      <c r="C883" s="341" t="s">
        <v>710</v>
      </c>
      <c r="D883" s="342"/>
      <c r="E883" s="268">
        <v>8213.04</v>
      </c>
      <c r="F883" s="269"/>
      <c r="G883" s="270"/>
      <c r="H883" s="271"/>
      <c r="I883" s="265"/>
      <c r="J883" s="272"/>
      <c r="K883" s="265"/>
      <c r="M883" s="266" t="s">
        <v>710</v>
      </c>
      <c r="O883" s="255"/>
    </row>
    <row r="884" spans="1:15" ht="33.75">
      <c r="A884" s="264"/>
      <c r="B884" s="267"/>
      <c r="C884" s="341" t="s">
        <v>711</v>
      </c>
      <c r="D884" s="342"/>
      <c r="E884" s="268">
        <v>4428.6</v>
      </c>
      <c r="F884" s="269"/>
      <c r="G884" s="270"/>
      <c r="H884" s="271"/>
      <c r="I884" s="265"/>
      <c r="J884" s="272"/>
      <c r="K884" s="265"/>
      <c r="M884" s="266" t="s">
        <v>711</v>
      </c>
      <c r="O884" s="255"/>
    </row>
    <row r="885" spans="1:80" ht="12.75">
      <c r="A885" s="256">
        <v>58</v>
      </c>
      <c r="B885" s="257" t="s">
        <v>712</v>
      </c>
      <c r="C885" s="258" t="s">
        <v>713</v>
      </c>
      <c r="D885" s="259" t="s">
        <v>123</v>
      </c>
      <c r="E885" s="260">
        <v>4213.88</v>
      </c>
      <c r="F885" s="260"/>
      <c r="G885" s="261">
        <f>E885*F885</f>
        <v>0</v>
      </c>
      <c r="H885" s="262">
        <v>0</v>
      </c>
      <c r="I885" s="263">
        <f>E885*H885</f>
        <v>0</v>
      </c>
      <c r="J885" s="262">
        <v>0</v>
      </c>
      <c r="K885" s="263">
        <f>E885*J885</f>
        <v>0</v>
      </c>
      <c r="O885" s="255">
        <v>2</v>
      </c>
      <c r="AA885" s="228">
        <v>1</v>
      </c>
      <c r="AB885" s="228">
        <v>1</v>
      </c>
      <c r="AC885" s="228">
        <v>1</v>
      </c>
      <c r="AZ885" s="228">
        <v>1</v>
      </c>
      <c r="BA885" s="228">
        <f>IF(AZ885=1,G885,0)</f>
        <v>0</v>
      </c>
      <c r="BB885" s="228">
        <f>IF(AZ885=2,G885,0)</f>
        <v>0</v>
      </c>
      <c r="BC885" s="228">
        <f>IF(AZ885=3,G885,0)</f>
        <v>0</v>
      </c>
      <c r="BD885" s="228">
        <f>IF(AZ885=4,G885,0)</f>
        <v>0</v>
      </c>
      <c r="BE885" s="228">
        <f>IF(AZ885=5,G885,0)</f>
        <v>0</v>
      </c>
      <c r="CA885" s="255">
        <v>1</v>
      </c>
      <c r="CB885" s="255">
        <v>1</v>
      </c>
    </row>
    <row r="886" spans="1:15" ht="56.25">
      <c r="A886" s="264"/>
      <c r="B886" s="267"/>
      <c r="C886" s="341" t="s">
        <v>700</v>
      </c>
      <c r="D886" s="342"/>
      <c r="E886" s="268">
        <v>2737.68</v>
      </c>
      <c r="F886" s="269"/>
      <c r="G886" s="270"/>
      <c r="H886" s="271"/>
      <c r="I886" s="265"/>
      <c r="J886" s="272"/>
      <c r="K886" s="265"/>
      <c r="M886" s="266" t="s">
        <v>700</v>
      </c>
      <c r="O886" s="255"/>
    </row>
    <row r="887" spans="1:15" ht="33.75">
      <c r="A887" s="264"/>
      <c r="B887" s="267"/>
      <c r="C887" s="341" t="s">
        <v>701</v>
      </c>
      <c r="D887" s="342"/>
      <c r="E887" s="268">
        <v>1476.2</v>
      </c>
      <c r="F887" s="269"/>
      <c r="G887" s="270"/>
      <c r="H887" s="271"/>
      <c r="I887" s="265"/>
      <c r="J887" s="272"/>
      <c r="K887" s="265"/>
      <c r="M887" s="266" t="s">
        <v>701</v>
      </c>
      <c r="O887" s="255"/>
    </row>
    <row r="888" spans="1:80" ht="12.75">
      <c r="A888" s="256">
        <v>59</v>
      </c>
      <c r="B888" s="257" t="s">
        <v>714</v>
      </c>
      <c r="C888" s="258" t="s">
        <v>715</v>
      </c>
      <c r="D888" s="259" t="s">
        <v>123</v>
      </c>
      <c r="E888" s="260">
        <v>12641.64</v>
      </c>
      <c r="F888" s="260"/>
      <c r="G888" s="261">
        <f>E888*F888</f>
        <v>0</v>
      </c>
      <c r="H888" s="262">
        <v>0</v>
      </c>
      <c r="I888" s="263">
        <f>E888*H888</f>
        <v>0</v>
      </c>
      <c r="J888" s="262">
        <v>0</v>
      </c>
      <c r="K888" s="263">
        <f>E888*J888</f>
        <v>0</v>
      </c>
      <c r="O888" s="255">
        <v>2</v>
      </c>
      <c r="AA888" s="228">
        <v>1</v>
      </c>
      <c r="AB888" s="228">
        <v>1</v>
      </c>
      <c r="AC888" s="228">
        <v>1</v>
      </c>
      <c r="AZ888" s="228">
        <v>1</v>
      </c>
      <c r="BA888" s="228">
        <f>IF(AZ888=1,G888,0)</f>
        <v>0</v>
      </c>
      <c r="BB888" s="228">
        <f>IF(AZ888=2,G888,0)</f>
        <v>0</v>
      </c>
      <c r="BC888" s="228">
        <f>IF(AZ888=3,G888,0)</f>
        <v>0</v>
      </c>
      <c r="BD888" s="228">
        <f>IF(AZ888=4,G888,0)</f>
        <v>0</v>
      </c>
      <c r="BE888" s="228">
        <f>IF(AZ888=5,G888,0)</f>
        <v>0</v>
      </c>
      <c r="CA888" s="255">
        <v>1</v>
      </c>
      <c r="CB888" s="255">
        <v>1</v>
      </c>
    </row>
    <row r="889" spans="1:15" ht="56.25">
      <c r="A889" s="264"/>
      <c r="B889" s="267"/>
      <c r="C889" s="341" t="s">
        <v>710</v>
      </c>
      <c r="D889" s="342"/>
      <c r="E889" s="268">
        <v>8213.04</v>
      </c>
      <c r="F889" s="269"/>
      <c r="G889" s="270"/>
      <c r="H889" s="271"/>
      <c r="I889" s="265"/>
      <c r="J889" s="272"/>
      <c r="K889" s="265"/>
      <c r="M889" s="266" t="s">
        <v>710</v>
      </c>
      <c r="O889" s="255"/>
    </row>
    <row r="890" spans="1:15" ht="33.75">
      <c r="A890" s="264"/>
      <c r="B890" s="267"/>
      <c r="C890" s="341" t="s">
        <v>711</v>
      </c>
      <c r="D890" s="342"/>
      <c r="E890" s="268">
        <v>4428.6</v>
      </c>
      <c r="F890" s="269"/>
      <c r="G890" s="270"/>
      <c r="H890" s="271"/>
      <c r="I890" s="265"/>
      <c r="J890" s="272"/>
      <c r="K890" s="265"/>
      <c r="M890" s="266" t="s">
        <v>711</v>
      </c>
      <c r="O890" s="255"/>
    </row>
    <row r="891" spans="1:80" ht="12.75">
      <c r="A891" s="256">
        <v>60</v>
      </c>
      <c r="B891" s="257" t="s">
        <v>716</v>
      </c>
      <c r="C891" s="258" t="s">
        <v>717</v>
      </c>
      <c r="D891" s="259" t="s">
        <v>123</v>
      </c>
      <c r="E891" s="260">
        <v>4213.88</v>
      </c>
      <c r="F891" s="260"/>
      <c r="G891" s="261">
        <f>E891*F891</f>
        <v>0</v>
      </c>
      <c r="H891" s="262">
        <v>0</v>
      </c>
      <c r="I891" s="263">
        <f>E891*H891</f>
        <v>0</v>
      </c>
      <c r="J891" s="262">
        <v>0</v>
      </c>
      <c r="K891" s="263">
        <f>E891*J891</f>
        <v>0</v>
      </c>
      <c r="O891" s="255">
        <v>2</v>
      </c>
      <c r="AA891" s="228">
        <v>1</v>
      </c>
      <c r="AB891" s="228">
        <v>1</v>
      </c>
      <c r="AC891" s="228">
        <v>1</v>
      </c>
      <c r="AZ891" s="228">
        <v>1</v>
      </c>
      <c r="BA891" s="228">
        <f>IF(AZ891=1,G891,0)</f>
        <v>0</v>
      </c>
      <c r="BB891" s="228">
        <f>IF(AZ891=2,G891,0)</f>
        <v>0</v>
      </c>
      <c r="BC891" s="228">
        <f>IF(AZ891=3,G891,0)</f>
        <v>0</v>
      </c>
      <c r="BD891" s="228">
        <f>IF(AZ891=4,G891,0)</f>
        <v>0</v>
      </c>
      <c r="BE891" s="228">
        <f>IF(AZ891=5,G891,0)</f>
        <v>0</v>
      </c>
      <c r="CA891" s="255">
        <v>1</v>
      </c>
      <c r="CB891" s="255">
        <v>1</v>
      </c>
    </row>
    <row r="892" spans="1:15" ht="56.25">
      <c r="A892" s="264"/>
      <c r="B892" s="267"/>
      <c r="C892" s="341" t="s">
        <v>700</v>
      </c>
      <c r="D892" s="342"/>
      <c r="E892" s="268">
        <v>2737.68</v>
      </c>
      <c r="F892" s="269"/>
      <c r="G892" s="270"/>
      <c r="H892" s="271"/>
      <c r="I892" s="265"/>
      <c r="J892" s="272"/>
      <c r="K892" s="265"/>
      <c r="M892" s="266" t="s">
        <v>700</v>
      </c>
      <c r="O892" s="255"/>
    </row>
    <row r="893" spans="1:15" ht="33.75">
      <c r="A893" s="264"/>
      <c r="B893" s="267"/>
      <c r="C893" s="341" t="s">
        <v>701</v>
      </c>
      <c r="D893" s="342"/>
      <c r="E893" s="268">
        <v>1476.2</v>
      </c>
      <c r="F893" s="269"/>
      <c r="G893" s="270"/>
      <c r="H893" s="271"/>
      <c r="I893" s="265"/>
      <c r="J893" s="272"/>
      <c r="K893" s="265"/>
      <c r="M893" s="266" t="s">
        <v>701</v>
      </c>
      <c r="O893" s="255"/>
    </row>
    <row r="894" spans="1:57" ht="12.75">
      <c r="A894" s="273"/>
      <c r="B894" s="274" t="s">
        <v>100</v>
      </c>
      <c r="C894" s="275" t="s">
        <v>697</v>
      </c>
      <c r="D894" s="276"/>
      <c r="E894" s="277"/>
      <c r="F894" s="278"/>
      <c r="G894" s="279">
        <f>SUM(G872:G893)</f>
        <v>0</v>
      </c>
      <c r="H894" s="280"/>
      <c r="I894" s="281">
        <f>SUM(I872:I893)</f>
        <v>136.67448960000002</v>
      </c>
      <c r="J894" s="280"/>
      <c r="K894" s="281">
        <f>SUM(K872:K893)</f>
        <v>0</v>
      </c>
      <c r="O894" s="255">
        <v>4</v>
      </c>
      <c r="BA894" s="282">
        <f>SUM(BA872:BA893)</f>
        <v>0</v>
      </c>
      <c r="BB894" s="282">
        <f>SUM(BB872:BB893)</f>
        <v>0</v>
      </c>
      <c r="BC894" s="282">
        <f>SUM(BC872:BC893)</f>
        <v>0</v>
      </c>
      <c r="BD894" s="282">
        <f>SUM(BD872:BD893)</f>
        <v>0</v>
      </c>
      <c r="BE894" s="282">
        <f>SUM(BE872:BE893)</f>
        <v>0</v>
      </c>
    </row>
    <row r="895" spans="1:15" ht="12.75">
      <c r="A895" s="245" t="s">
        <v>97</v>
      </c>
      <c r="B895" s="246" t="s">
        <v>718</v>
      </c>
      <c r="C895" s="247" t="s">
        <v>719</v>
      </c>
      <c r="D895" s="248"/>
      <c r="E895" s="249"/>
      <c r="F895" s="249"/>
      <c r="G895" s="250"/>
      <c r="H895" s="251"/>
      <c r="I895" s="252"/>
      <c r="J895" s="253"/>
      <c r="K895" s="254"/>
      <c r="O895" s="255">
        <v>1</v>
      </c>
    </row>
    <row r="896" spans="1:80" ht="22.5">
      <c r="A896" s="256">
        <v>61</v>
      </c>
      <c r="B896" s="257" t="s">
        <v>721</v>
      </c>
      <c r="C896" s="258" t="s">
        <v>722</v>
      </c>
      <c r="D896" s="259" t="s">
        <v>176</v>
      </c>
      <c r="E896" s="260">
        <v>1</v>
      </c>
      <c r="F896" s="260"/>
      <c r="G896" s="261">
        <f>E896*F896</f>
        <v>0</v>
      </c>
      <c r="H896" s="262">
        <v>0</v>
      </c>
      <c r="I896" s="263">
        <f>E896*H896</f>
        <v>0</v>
      </c>
      <c r="J896" s="262">
        <v>0</v>
      </c>
      <c r="K896" s="263">
        <f>E896*J896</f>
        <v>0</v>
      </c>
      <c r="O896" s="255">
        <v>2</v>
      </c>
      <c r="AA896" s="228">
        <v>1</v>
      </c>
      <c r="AB896" s="228">
        <v>1</v>
      </c>
      <c r="AC896" s="228">
        <v>1</v>
      </c>
      <c r="AZ896" s="228">
        <v>1</v>
      </c>
      <c r="BA896" s="228">
        <f>IF(AZ896=1,G896,0)</f>
        <v>0</v>
      </c>
      <c r="BB896" s="228">
        <f>IF(AZ896=2,G896,0)</f>
        <v>0</v>
      </c>
      <c r="BC896" s="228">
        <f>IF(AZ896=3,G896,0)</f>
        <v>0</v>
      </c>
      <c r="BD896" s="228">
        <f>IF(AZ896=4,G896,0)</f>
        <v>0</v>
      </c>
      <c r="BE896" s="228">
        <f>IF(AZ896=5,G896,0)</f>
        <v>0</v>
      </c>
      <c r="CA896" s="255">
        <v>1</v>
      </c>
      <c r="CB896" s="255">
        <v>1</v>
      </c>
    </row>
    <row r="897" spans="1:15" ht="22.5">
      <c r="A897" s="264"/>
      <c r="B897" s="267"/>
      <c r="C897" s="341" t="s">
        <v>723</v>
      </c>
      <c r="D897" s="342"/>
      <c r="E897" s="268">
        <v>1</v>
      </c>
      <c r="F897" s="269"/>
      <c r="G897" s="270"/>
      <c r="H897" s="271"/>
      <c r="I897" s="265"/>
      <c r="J897" s="272"/>
      <c r="K897" s="265"/>
      <c r="M897" s="266" t="s">
        <v>723</v>
      </c>
      <c r="O897" s="255"/>
    </row>
    <row r="898" spans="1:57" ht="12.75">
      <c r="A898" s="273"/>
      <c r="B898" s="274" t="s">
        <v>100</v>
      </c>
      <c r="C898" s="275" t="s">
        <v>720</v>
      </c>
      <c r="D898" s="276"/>
      <c r="E898" s="277"/>
      <c r="F898" s="278"/>
      <c r="G898" s="279">
        <f>SUM(G895:G897)</f>
        <v>0</v>
      </c>
      <c r="H898" s="280"/>
      <c r="I898" s="281">
        <f>SUM(I895:I897)</f>
        <v>0</v>
      </c>
      <c r="J898" s="280"/>
      <c r="K898" s="281">
        <f>SUM(K895:K897)</f>
        <v>0</v>
      </c>
      <c r="O898" s="255">
        <v>4</v>
      </c>
      <c r="BA898" s="282">
        <f>SUM(BA895:BA897)</f>
        <v>0</v>
      </c>
      <c r="BB898" s="282">
        <f>SUM(BB895:BB897)</f>
        <v>0</v>
      </c>
      <c r="BC898" s="282">
        <f>SUM(BC895:BC897)</f>
        <v>0</v>
      </c>
      <c r="BD898" s="282">
        <f>SUM(BD895:BD897)</f>
        <v>0</v>
      </c>
      <c r="BE898" s="282">
        <f>SUM(BE895:BE897)</f>
        <v>0</v>
      </c>
    </row>
    <row r="899" spans="1:15" ht="12.75">
      <c r="A899" s="245" t="s">
        <v>97</v>
      </c>
      <c r="B899" s="246" t="s">
        <v>724</v>
      </c>
      <c r="C899" s="247" t="s">
        <v>725</v>
      </c>
      <c r="D899" s="248"/>
      <c r="E899" s="249"/>
      <c r="F899" s="249"/>
      <c r="G899" s="250"/>
      <c r="H899" s="251"/>
      <c r="I899" s="252"/>
      <c r="J899" s="253"/>
      <c r="K899" s="254"/>
      <c r="O899" s="255">
        <v>1</v>
      </c>
    </row>
    <row r="900" spans="1:80" ht="12.75">
      <c r="A900" s="256">
        <v>62</v>
      </c>
      <c r="B900" s="257" t="s">
        <v>727</v>
      </c>
      <c r="C900" s="258" t="s">
        <v>728</v>
      </c>
      <c r="D900" s="259" t="s">
        <v>123</v>
      </c>
      <c r="E900" s="260">
        <v>115.6585</v>
      </c>
      <c r="F900" s="260"/>
      <c r="G900" s="261">
        <f>E900*F900</f>
        <v>0</v>
      </c>
      <c r="H900" s="262">
        <v>0.00067</v>
      </c>
      <c r="I900" s="263">
        <f>E900*H900</f>
        <v>0.077491195</v>
      </c>
      <c r="J900" s="262">
        <v>-0.082</v>
      </c>
      <c r="K900" s="263">
        <f>E900*J900</f>
        <v>-9.483997</v>
      </c>
      <c r="O900" s="255">
        <v>2</v>
      </c>
      <c r="AA900" s="228">
        <v>1</v>
      </c>
      <c r="AB900" s="228">
        <v>1</v>
      </c>
      <c r="AC900" s="228">
        <v>1</v>
      </c>
      <c r="AZ900" s="228">
        <v>1</v>
      </c>
      <c r="BA900" s="228">
        <f>IF(AZ900=1,G900,0)</f>
        <v>0</v>
      </c>
      <c r="BB900" s="228">
        <f>IF(AZ900=2,G900,0)</f>
        <v>0</v>
      </c>
      <c r="BC900" s="228">
        <f>IF(AZ900=3,G900,0)</f>
        <v>0</v>
      </c>
      <c r="BD900" s="228">
        <f>IF(AZ900=4,G900,0)</f>
        <v>0</v>
      </c>
      <c r="BE900" s="228">
        <f>IF(AZ900=5,G900,0)</f>
        <v>0</v>
      </c>
      <c r="CA900" s="255">
        <v>1</v>
      </c>
      <c r="CB900" s="255">
        <v>1</v>
      </c>
    </row>
    <row r="901" spans="1:15" ht="12.75">
      <c r="A901" s="264"/>
      <c r="B901" s="267"/>
      <c r="C901" s="341" t="s">
        <v>729</v>
      </c>
      <c r="D901" s="342"/>
      <c r="E901" s="268">
        <v>97.2</v>
      </c>
      <c r="F901" s="269"/>
      <c r="G901" s="270"/>
      <c r="H901" s="271"/>
      <c r="I901" s="265"/>
      <c r="J901" s="272"/>
      <c r="K901" s="265"/>
      <c r="M901" s="266" t="s">
        <v>729</v>
      </c>
      <c r="O901" s="255"/>
    </row>
    <row r="902" spans="1:15" ht="12.75">
      <c r="A902" s="264"/>
      <c r="B902" s="267"/>
      <c r="C902" s="341" t="s">
        <v>730</v>
      </c>
      <c r="D902" s="342"/>
      <c r="E902" s="268">
        <v>4.88</v>
      </c>
      <c r="F902" s="269"/>
      <c r="G902" s="270"/>
      <c r="H902" s="271"/>
      <c r="I902" s="265"/>
      <c r="J902" s="272"/>
      <c r="K902" s="265"/>
      <c r="M902" s="266" t="s">
        <v>730</v>
      </c>
      <c r="O902" s="255"/>
    </row>
    <row r="903" spans="1:15" ht="12.75">
      <c r="A903" s="264"/>
      <c r="B903" s="267"/>
      <c r="C903" s="341" t="s">
        <v>731</v>
      </c>
      <c r="D903" s="342"/>
      <c r="E903" s="268">
        <v>4.88</v>
      </c>
      <c r="F903" s="269"/>
      <c r="G903" s="270"/>
      <c r="H903" s="271"/>
      <c r="I903" s="265"/>
      <c r="J903" s="272"/>
      <c r="K903" s="265"/>
      <c r="M903" s="266" t="s">
        <v>731</v>
      </c>
      <c r="O903" s="255"/>
    </row>
    <row r="904" spans="1:15" ht="12.75">
      <c r="A904" s="264"/>
      <c r="B904" s="267"/>
      <c r="C904" s="341" t="s">
        <v>732</v>
      </c>
      <c r="D904" s="342"/>
      <c r="E904" s="268">
        <v>1.08</v>
      </c>
      <c r="F904" s="269"/>
      <c r="G904" s="270"/>
      <c r="H904" s="271"/>
      <c r="I904" s="265"/>
      <c r="J904" s="272"/>
      <c r="K904" s="265"/>
      <c r="M904" s="266" t="s">
        <v>732</v>
      </c>
      <c r="O904" s="255"/>
    </row>
    <row r="905" spans="1:15" ht="12.75">
      <c r="A905" s="264"/>
      <c r="B905" s="267"/>
      <c r="C905" s="341" t="s">
        <v>733</v>
      </c>
      <c r="D905" s="342"/>
      <c r="E905" s="268">
        <v>0.756</v>
      </c>
      <c r="F905" s="269"/>
      <c r="G905" s="270"/>
      <c r="H905" s="271"/>
      <c r="I905" s="265"/>
      <c r="J905" s="272"/>
      <c r="K905" s="265"/>
      <c r="M905" s="266" t="s">
        <v>733</v>
      </c>
      <c r="O905" s="255"/>
    </row>
    <row r="906" spans="1:15" ht="12.75">
      <c r="A906" s="264"/>
      <c r="B906" s="267"/>
      <c r="C906" s="341" t="s">
        <v>734</v>
      </c>
      <c r="D906" s="342"/>
      <c r="E906" s="268">
        <v>6.8625</v>
      </c>
      <c r="F906" s="269"/>
      <c r="G906" s="270"/>
      <c r="H906" s="271"/>
      <c r="I906" s="265"/>
      <c r="J906" s="272"/>
      <c r="K906" s="265"/>
      <c r="M906" s="266" t="s">
        <v>734</v>
      </c>
      <c r="O906" s="255"/>
    </row>
    <row r="907" spans="1:80" ht="22.5">
      <c r="A907" s="256">
        <v>63</v>
      </c>
      <c r="B907" s="257" t="s">
        <v>735</v>
      </c>
      <c r="C907" s="258" t="s">
        <v>736</v>
      </c>
      <c r="D907" s="259" t="s">
        <v>123</v>
      </c>
      <c r="E907" s="260">
        <v>2</v>
      </c>
      <c r="F907" s="260"/>
      <c r="G907" s="261">
        <f>E907*F907</f>
        <v>0</v>
      </c>
      <c r="H907" s="262">
        <v>0.00033</v>
      </c>
      <c r="I907" s="263">
        <f>E907*H907</f>
        <v>0.00066</v>
      </c>
      <c r="J907" s="262">
        <v>-0.01183</v>
      </c>
      <c r="K907" s="263">
        <f>E907*J907</f>
        <v>-0.02366</v>
      </c>
      <c r="O907" s="255">
        <v>2</v>
      </c>
      <c r="AA907" s="228">
        <v>1</v>
      </c>
      <c r="AB907" s="228">
        <v>1</v>
      </c>
      <c r="AC907" s="228">
        <v>1</v>
      </c>
      <c r="AZ907" s="228">
        <v>1</v>
      </c>
      <c r="BA907" s="228">
        <f>IF(AZ907=1,G907,0)</f>
        <v>0</v>
      </c>
      <c r="BB907" s="228">
        <f>IF(AZ907=2,G907,0)</f>
        <v>0</v>
      </c>
      <c r="BC907" s="228">
        <f>IF(AZ907=3,G907,0)</f>
        <v>0</v>
      </c>
      <c r="BD907" s="228">
        <f>IF(AZ907=4,G907,0)</f>
        <v>0</v>
      </c>
      <c r="BE907" s="228">
        <f>IF(AZ907=5,G907,0)</f>
        <v>0</v>
      </c>
      <c r="CA907" s="255">
        <v>1</v>
      </c>
      <c r="CB907" s="255">
        <v>1</v>
      </c>
    </row>
    <row r="908" spans="1:15" ht="22.5">
      <c r="A908" s="264"/>
      <c r="B908" s="267"/>
      <c r="C908" s="341" t="s">
        <v>140</v>
      </c>
      <c r="D908" s="342"/>
      <c r="E908" s="268">
        <v>2</v>
      </c>
      <c r="F908" s="269"/>
      <c r="G908" s="270"/>
      <c r="H908" s="271"/>
      <c r="I908" s="265"/>
      <c r="J908" s="272"/>
      <c r="K908" s="265"/>
      <c r="M908" s="266" t="s">
        <v>140</v>
      </c>
      <c r="O908" s="255"/>
    </row>
    <row r="909" spans="1:80" ht="12.75">
      <c r="A909" s="256">
        <v>64</v>
      </c>
      <c r="B909" s="257" t="s">
        <v>737</v>
      </c>
      <c r="C909" s="258" t="s">
        <v>738</v>
      </c>
      <c r="D909" s="259" t="s">
        <v>253</v>
      </c>
      <c r="E909" s="260">
        <v>253.3</v>
      </c>
      <c r="F909" s="260"/>
      <c r="G909" s="261">
        <f>E909*F909</f>
        <v>0</v>
      </c>
      <c r="H909" s="262">
        <v>0</v>
      </c>
      <c r="I909" s="263">
        <f>E909*H909</f>
        <v>0</v>
      </c>
      <c r="J909" s="262">
        <v>-0.03</v>
      </c>
      <c r="K909" s="263">
        <f>E909*J909</f>
        <v>-7.599</v>
      </c>
      <c r="O909" s="255">
        <v>2</v>
      </c>
      <c r="AA909" s="228">
        <v>1</v>
      </c>
      <c r="AB909" s="228">
        <v>1</v>
      </c>
      <c r="AC909" s="228">
        <v>1</v>
      </c>
      <c r="AZ909" s="228">
        <v>1</v>
      </c>
      <c r="BA909" s="228">
        <f>IF(AZ909=1,G909,0)</f>
        <v>0</v>
      </c>
      <c r="BB909" s="228">
        <f>IF(AZ909=2,G909,0)</f>
        <v>0</v>
      </c>
      <c r="BC909" s="228">
        <f>IF(AZ909=3,G909,0)</f>
        <v>0</v>
      </c>
      <c r="BD909" s="228">
        <f>IF(AZ909=4,G909,0)</f>
        <v>0</v>
      </c>
      <c r="BE909" s="228">
        <f>IF(AZ909=5,G909,0)</f>
        <v>0</v>
      </c>
      <c r="CA909" s="255">
        <v>1</v>
      </c>
      <c r="CB909" s="255">
        <v>1</v>
      </c>
    </row>
    <row r="910" spans="1:15" ht="12.75">
      <c r="A910" s="264"/>
      <c r="B910" s="267"/>
      <c r="C910" s="341" t="s">
        <v>739</v>
      </c>
      <c r="D910" s="342"/>
      <c r="E910" s="268">
        <v>15.5</v>
      </c>
      <c r="F910" s="269"/>
      <c r="G910" s="270"/>
      <c r="H910" s="271"/>
      <c r="I910" s="265"/>
      <c r="J910" s="272"/>
      <c r="K910" s="265"/>
      <c r="M910" s="266" t="s">
        <v>739</v>
      </c>
      <c r="O910" s="255"/>
    </row>
    <row r="911" spans="1:15" ht="12.75">
      <c r="A911" s="264"/>
      <c r="B911" s="267"/>
      <c r="C911" s="341" t="s">
        <v>740</v>
      </c>
      <c r="D911" s="342"/>
      <c r="E911" s="268">
        <v>5.9</v>
      </c>
      <c r="F911" s="269"/>
      <c r="G911" s="270"/>
      <c r="H911" s="271"/>
      <c r="I911" s="265"/>
      <c r="J911" s="272"/>
      <c r="K911" s="265"/>
      <c r="M911" s="266" t="s">
        <v>740</v>
      </c>
      <c r="O911" s="255"/>
    </row>
    <row r="912" spans="1:15" ht="12.75">
      <c r="A912" s="264"/>
      <c r="B912" s="267"/>
      <c r="C912" s="341" t="s">
        <v>741</v>
      </c>
      <c r="D912" s="342"/>
      <c r="E912" s="268">
        <v>9.8</v>
      </c>
      <c r="F912" s="269"/>
      <c r="G912" s="270"/>
      <c r="H912" s="271"/>
      <c r="I912" s="265"/>
      <c r="J912" s="272"/>
      <c r="K912" s="265"/>
      <c r="M912" s="266" t="s">
        <v>741</v>
      </c>
      <c r="O912" s="255"/>
    </row>
    <row r="913" spans="1:15" ht="12.75">
      <c r="A913" s="264"/>
      <c r="B913" s="267"/>
      <c r="C913" s="341" t="s">
        <v>742</v>
      </c>
      <c r="D913" s="342"/>
      <c r="E913" s="268">
        <v>8.7</v>
      </c>
      <c r="F913" s="269"/>
      <c r="G913" s="270"/>
      <c r="H913" s="271"/>
      <c r="I913" s="265"/>
      <c r="J913" s="272"/>
      <c r="K913" s="265"/>
      <c r="M913" s="266" t="s">
        <v>742</v>
      </c>
      <c r="O913" s="255"/>
    </row>
    <row r="914" spans="1:15" ht="12.75">
      <c r="A914" s="264"/>
      <c r="B914" s="267"/>
      <c r="C914" s="341" t="s">
        <v>743</v>
      </c>
      <c r="D914" s="342"/>
      <c r="E914" s="268">
        <v>8.7</v>
      </c>
      <c r="F914" s="269"/>
      <c r="G914" s="270"/>
      <c r="H914" s="271"/>
      <c r="I914" s="265"/>
      <c r="J914" s="272"/>
      <c r="K914" s="265"/>
      <c r="M914" s="266" t="s">
        <v>743</v>
      </c>
      <c r="O914" s="255"/>
    </row>
    <row r="915" spans="1:15" ht="12.75">
      <c r="A915" s="264"/>
      <c r="B915" s="267"/>
      <c r="C915" s="341" t="s">
        <v>744</v>
      </c>
      <c r="D915" s="342"/>
      <c r="E915" s="268">
        <v>33.2</v>
      </c>
      <c r="F915" s="269"/>
      <c r="G915" s="270"/>
      <c r="H915" s="271"/>
      <c r="I915" s="265"/>
      <c r="J915" s="272"/>
      <c r="K915" s="265"/>
      <c r="M915" s="266" t="s">
        <v>744</v>
      </c>
      <c r="O915" s="255"/>
    </row>
    <row r="916" spans="1:15" ht="22.5">
      <c r="A916" s="264"/>
      <c r="B916" s="267"/>
      <c r="C916" s="341" t="s">
        <v>745</v>
      </c>
      <c r="D916" s="342"/>
      <c r="E916" s="268">
        <v>51.2</v>
      </c>
      <c r="F916" s="269"/>
      <c r="G916" s="270"/>
      <c r="H916" s="271"/>
      <c r="I916" s="265"/>
      <c r="J916" s="272"/>
      <c r="K916" s="265"/>
      <c r="M916" s="266" t="s">
        <v>745</v>
      </c>
      <c r="O916" s="255"/>
    </row>
    <row r="917" spans="1:15" ht="12.75">
      <c r="A917" s="264"/>
      <c r="B917" s="267"/>
      <c r="C917" s="341" t="s">
        <v>746</v>
      </c>
      <c r="D917" s="342"/>
      <c r="E917" s="268">
        <v>41</v>
      </c>
      <c r="F917" s="269"/>
      <c r="G917" s="270"/>
      <c r="H917" s="271"/>
      <c r="I917" s="265"/>
      <c r="J917" s="272"/>
      <c r="K917" s="265"/>
      <c r="M917" s="266" t="s">
        <v>746</v>
      </c>
      <c r="O917" s="255"/>
    </row>
    <row r="918" spans="1:15" ht="12.75">
      <c r="A918" s="264"/>
      <c r="B918" s="267"/>
      <c r="C918" s="341" t="s">
        <v>747</v>
      </c>
      <c r="D918" s="342"/>
      <c r="E918" s="268">
        <v>21.4</v>
      </c>
      <c r="F918" s="269"/>
      <c r="G918" s="270"/>
      <c r="H918" s="271"/>
      <c r="I918" s="265"/>
      <c r="J918" s="272"/>
      <c r="K918" s="265"/>
      <c r="M918" s="266" t="s">
        <v>747</v>
      </c>
      <c r="O918" s="255"/>
    </row>
    <row r="919" spans="1:15" ht="22.5">
      <c r="A919" s="264"/>
      <c r="B919" s="267"/>
      <c r="C919" s="341" t="s">
        <v>748</v>
      </c>
      <c r="D919" s="342"/>
      <c r="E919" s="268">
        <v>19.3</v>
      </c>
      <c r="F919" s="269"/>
      <c r="G919" s="270"/>
      <c r="H919" s="271"/>
      <c r="I919" s="265"/>
      <c r="J919" s="272"/>
      <c r="K919" s="265"/>
      <c r="M919" s="266" t="s">
        <v>748</v>
      </c>
      <c r="O919" s="255"/>
    </row>
    <row r="920" spans="1:15" ht="22.5">
      <c r="A920" s="264"/>
      <c r="B920" s="267"/>
      <c r="C920" s="341" t="s">
        <v>748</v>
      </c>
      <c r="D920" s="342"/>
      <c r="E920" s="268">
        <v>19.3</v>
      </c>
      <c r="F920" s="269"/>
      <c r="G920" s="270"/>
      <c r="H920" s="271"/>
      <c r="I920" s="265"/>
      <c r="J920" s="272"/>
      <c r="K920" s="265"/>
      <c r="M920" s="266" t="s">
        <v>748</v>
      </c>
      <c r="O920" s="255"/>
    </row>
    <row r="921" spans="1:15" ht="22.5">
      <c r="A921" s="264"/>
      <c r="B921" s="267"/>
      <c r="C921" s="341" t="s">
        <v>748</v>
      </c>
      <c r="D921" s="342"/>
      <c r="E921" s="268">
        <v>19.3</v>
      </c>
      <c r="F921" s="269"/>
      <c r="G921" s="270"/>
      <c r="H921" s="271"/>
      <c r="I921" s="265"/>
      <c r="J921" s="272"/>
      <c r="K921" s="265"/>
      <c r="M921" s="266" t="s">
        <v>748</v>
      </c>
      <c r="O921" s="255"/>
    </row>
    <row r="922" spans="1:80" ht="12.75">
      <c r="A922" s="256">
        <v>65</v>
      </c>
      <c r="B922" s="257" t="s">
        <v>749</v>
      </c>
      <c r="C922" s="258" t="s">
        <v>750</v>
      </c>
      <c r="D922" s="259" t="s">
        <v>176</v>
      </c>
      <c r="E922" s="260">
        <v>101</v>
      </c>
      <c r="F922" s="260"/>
      <c r="G922" s="261">
        <f>E922*F922</f>
        <v>0</v>
      </c>
      <c r="H922" s="262">
        <v>0</v>
      </c>
      <c r="I922" s="263">
        <f>E922*H922</f>
        <v>0</v>
      </c>
      <c r="J922" s="262">
        <v>0</v>
      </c>
      <c r="K922" s="263">
        <f>E922*J922</f>
        <v>0</v>
      </c>
      <c r="O922" s="255">
        <v>2</v>
      </c>
      <c r="AA922" s="228">
        <v>1</v>
      </c>
      <c r="AB922" s="228">
        <v>1</v>
      </c>
      <c r="AC922" s="228">
        <v>1</v>
      </c>
      <c r="AZ922" s="228">
        <v>1</v>
      </c>
      <c r="BA922" s="228">
        <f>IF(AZ922=1,G922,0)</f>
        <v>0</v>
      </c>
      <c r="BB922" s="228">
        <f>IF(AZ922=2,G922,0)</f>
        <v>0</v>
      </c>
      <c r="BC922" s="228">
        <f>IF(AZ922=3,G922,0)</f>
        <v>0</v>
      </c>
      <c r="BD922" s="228">
        <f>IF(AZ922=4,G922,0)</f>
        <v>0</v>
      </c>
      <c r="BE922" s="228">
        <f>IF(AZ922=5,G922,0)</f>
        <v>0</v>
      </c>
      <c r="CA922" s="255">
        <v>1</v>
      </c>
      <c r="CB922" s="255">
        <v>1</v>
      </c>
    </row>
    <row r="923" spans="1:15" ht="12.75">
      <c r="A923" s="264"/>
      <c r="B923" s="267"/>
      <c r="C923" s="341" t="s">
        <v>751</v>
      </c>
      <c r="D923" s="342"/>
      <c r="E923" s="268">
        <v>30</v>
      </c>
      <c r="F923" s="269"/>
      <c r="G923" s="270"/>
      <c r="H923" s="271"/>
      <c r="I923" s="265"/>
      <c r="J923" s="272"/>
      <c r="K923" s="265"/>
      <c r="M923" s="266" t="s">
        <v>751</v>
      </c>
      <c r="O923" s="255"/>
    </row>
    <row r="924" spans="1:15" ht="12.75">
      <c r="A924" s="264"/>
      <c r="B924" s="267"/>
      <c r="C924" s="341" t="s">
        <v>752</v>
      </c>
      <c r="D924" s="342"/>
      <c r="E924" s="268">
        <v>36</v>
      </c>
      <c r="F924" s="269"/>
      <c r="G924" s="270"/>
      <c r="H924" s="271"/>
      <c r="I924" s="265"/>
      <c r="J924" s="272"/>
      <c r="K924" s="265"/>
      <c r="M924" s="266" t="s">
        <v>752</v>
      </c>
      <c r="O924" s="255"/>
    </row>
    <row r="925" spans="1:15" ht="12.75">
      <c r="A925" s="264"/>
      <c r="B925" s="267"/>
      <c r="C925" s="341" t="s">
        <v>753</v>
      </c>
      <c r="D925" s="342"/>
      <c r="E925" s="268">
        <v>6</v>
      </c>
      <c r="F925" s="269"/>
      <c r="G925" s="270"/>
      <c r="H925" s="271"/>
      <c r="I925" s="265"/>
      <c r="J925" s="272"/>
      <c r="K925" s="265"/>
      <c r="M925" s="266" t="s">
        <v>753</v>
      </c>
      <c r="O925" s="255"/>
    </row>
    <row r="926" spans="1:15" ht="12.75">
      <c r="A926" s="264"/>
      <c r="B926" s="267"/>
      <c r="C926" s="341" t="s">
        <v>754</v>
      </c>
      <c r="D926" s="342"/>
      <c r="E926" s="268">
        <v>13</v>
      </c>
      <c r="F926" s="269"/>
      <c r="G926" s="270"/>
      <c r="H926" s="271"/>
      <c r="I926" s="265"/>
      <c r="J926" s="272"/>
      <c r="K926" s="265"/>
      <c r="M926" s="266" t="s">
        <v>754</v>
      </c>
      <c r="O926" s="255"/>
    </row>
    <row r="927" spans="1:15" ht="12.75">
      <c r="A927" s="264"/>
      <c r="B927" s="267"/>
      <c r="C927" s="341" t="s">
        <v>755</v>
      </c>
      <c r="D927" s="342"/>
      <c r="E927" s="268">
        <v>14</v>
      </c>
      <c r="F927" s="269"/>
      <c r="G927" s="270"/>
      <c r="H927" s="271"/>
      <c r="I927" s="265"/>
      <c r="J927" s="272"/>
      <c r="K927" s="265"/>
      <c r="M927" s="266" t="s">
        <v>755</v>
      </c>
      <c r="O927" s="255"/>
    </row>
    <row r="928" spans="1:15" ht="12.75">
      <c r="A928" s="264"/>
      <c r="B928" s="267"/>
      <c r="C928" s="341" t="s">
        <v>756</v>
      </c>
      <c r="D928" s="342"/>
      <c r="E928" s="268">
        <v>2</v>
      </c>
      <c r="F928" s="269"/>
      <c r="G928" s="270"/>
      <c r="H928" s="271"/>
      <c r="I928" s="265"/>
      <c r="J928" s="272"/>
      <c r="K928" s="265"/>
      <c r="M928" s="266" t="s">
        <v>756</v>
      </c>
      <c r="O928" s="255"/>
    </row>
    <row r="929" spans="1:80" ht="12.75">
      <c r="A929" s="256">
        <v>66</v>
      </c>
      <c r="B929" s="257" t="s">
        <v>757</v>
      </c>
      <c r="C929" s="258" t="s">
        <v>758</v>
      </c>
      <c r="D929" s="259" t="s">
        <v>176</v>
      </c>
      <c r="E929" s="260">
        <v>12</v>
      </c>
      <c r="F929" s="260"/>
      <c r="G929" s="261">
        <f>E929*F929</f>
        <v>0</v>
      </c>
      <c r="H929" s="262">
        <v>0</v>
      </c>
      <c r="I929" s="263">
        <f>E929*H929</f>
        <v>0</v>
      </c>
      <c r="J929" s="262">
        <v>0</v>
      </c>
      <c r="K929" s="263">
        <f>E929*J929</f>
        <v>0</v>
      </c>
      <c r="O929" s="255">
        <v>2</v>
      </c>
      <c r="AA929" s="228">
        <v>1</v>
      </c>
      <c r="AB929" s="228">
        <v>1</v>
      </c>
      <c r="AC929" s="228">
        <v>1</v>
      </c>
      <c r="AZ929" s="228">
        <v>1</v>
      </c>
      <c r="BA929" s="228">
        <f>IF(AZ929=1,G929,0)</f>
        <v>0</v>
      </c>
      <c r="BB929" s="228">
        <f>IF(AZ929=2,G929,0)</f>
        <v>0</v>
      </c>
      <c r="BC929" s="228">
        <f>IF(AZ929=3,G929,0)</f>
        <v>0</v>
      </c>
      <c r="BD929" s="228">
        <f>IF(AZ929=4,G929,0)</f>
        <v>0</v>
      </c>
      <c r="BE929" s="228">
        <f>IF(AZ929=5,G929,0)</f>
        <v>0</v>
      </c>
      <c r="CA929" s="255">
        <v>1</v>
      </c>
      <c r="CB929" s="255">
        <v>1</v>
      </c>
    </row>
    <row r="930" spans="1:15" ht="12.75">
      <c r="A930" s="264"/>
      <c r="B930" s="267"/>
      <c r="C930" s="341" t="s">
        <v>759</v>
      </c>
      <c r="D930" s="342"/>
      <c r="E930" s="268">
        <v>2</v>
      </c>
      <c r="F930" s="269"/>
      <c r="G930" s="270"/>
      <c r="H930" s="271"/>
      <c r="I930" s="265"/>
      <c r="J930" s="272"/>
      <c r="K930" s="265"/>
      <c r="M930" s="266" t="s">
        <v>759</v>
      </c>
      <c r="O930" s="255"/>
    </row>
    <row r="931" spans="1:15" ht="12.75">
      <c r="A931" s="264"/>
      <c r="B931" s="267"/>
      <c r="C931" s="341" t="s">
        <v>760</v>
      </c>
      <c r="D931" s="342"/>
      <c r="E931" s="268">
        <v>2</v>
      </c>
      <c r="F931" s="269"/>
      <c r="G931" s="270"/>
      <c r="H931" s="271"/>
      <c r="I931" s="265"/>
      <c r="J931" s="272"/>
      <c r="K931" s="265"/>
      <c r="M931" s="266" t="s">
        <v>760</v>
      </c>
      <c r="O931" s="255"/>
    </row>
    <row r="932" spans="1:15" ht="12.75">
      <c r="A932" s="264"/>
      <c r="B932" s="267"/>
      <c r="C932" s="341" t="s">
        <v>761</v>
      </c>
      <c r="D932" s="342"/>
      <c r="E932" s="268">
        <v>2</v>
      </c>
      <c r="F932" s="269"/>
      <c r="G932" s="270"/>
      <c r="H932" s="271"/>
      <c r="I932" s="265"/>
      <c r="J932" s="272"/>
      <c r="K932" s="265"/>
      <c r="M932" s="266" t="s">
        <v>761</v>
      </c>
      <c r="O932" s="255"/>
    </row>
    <row r="933" spans="1:15" ht="12.75">
      <c r="A933" s="264"/>
      <c r="B933" s="267"/>
      <c r="C933" s="341" t="s">
        <v>762</v>
      </c>
      <c r="D933" s="342"/>
      <c r="E933" s="268">
        <v>6</v>
      </c>
      <c r="F933" s="269"/>
      <c r="G933" s="270"/>
      <c r="H933" s="271"/>
      <c r="I933" s="265"/>
      <c r="J933" s="272"/>
      <c r="K933" s="265"/>
      <c r="M933" s="266" t="s">
        <v>762</v>
      </c>
      <c r="O933" s="255"/>
    </row>
    <row r="934" spans="1:80" ht="22.5">
      <c r="A934" s="256">
        <v>67</v>
      </c>
      <c r="B934" s="257" t="s">
        <v>763</v>
      </c>
      <c r="C934" s="258" t="s">
        <v>764</v>
      </c>
      <c r="D934" s="259" t="s">
        <v>123</v>
      </c>
      <c r="E934" s="260">
        <v>72.4044</v>
      </c>
      <c r="F934" s="260"/>
      <c r="G934" s="261">
        <f>E934*F934</f>
        <v>0</v>
      </c>
      <c r="H934" s="262">
        <v>0.001</v>
      </c>
      <c r="I934" s="263">
        <f>E934*H934</f>
        <v>0.0724044</v>
      </c>
      <c r="J934" s="262">
        <v>-0.062</v>
      </c>
      <c r="K934" s="263">
        <f>E934*J934</f>
        <v>-4.4890728</v>
      </c>
      <c r="O934" s="255">
        <v>2</v>
      </c>
      <c r="AA934" s="228">
        <v>1</v>
      </c>
      <c r="AB934" s="228">
        <v>1</v>
      </c>
      <c r="AC934" s="228">
        <v>1</v>
      </c>
      <c r="AZ934" s="228">
        <v>1</v>
      </c>
      <c r="BA934" s="228">
        <f>IF(AZ934=1,G934,0)</f>
        <v>0</v>
      </c>
      <c r="BB934" s="228">
        <f>IF(AZ934=2,G934,0)</f>
        <v>0</v>
      </c>
      <c r="BC934" s="228">
        <f>IF(AZ934=3,G934,0)</f>
        <v>0</v>
      </c>
      <c r="BD934" s="228">
        <f>IF(AZ934=4,G934,0)</f>
        <v>0</v>
      </c>
      <c r="BE934" s="228">
        <f>IF(AZ934=5,G934,0)</f>
        <v>0</v>
      </c>
      <c r="CA934" s="255">
        <v>1</v>
      </c>
      <c r="CB934" s="255">
        <v>1</v>
      </c>
    </row>
    <row r="935" spans="1:15" ht="12.75">
      <c r="A935" s="264"/>
      <c r="B935" s="267"/>
      <c r="C935" s="341" t="s">
        <v>765</v>
      </c>
      <c r="D935" s="342"/>
      <c r="E935" s="268">
        <v>24.3</v>
      </c>
      <c r="F935" s="269"/>
      <c r="G935" s="270"/>
      <c r="H935" s="271"/>
      <c r="I935" s="265"/>
      <c r="J935" s="272"/>
      <c r="K935" s="265"/>
      <c r="M935" s="266" t="s">
        <v>765</v>
      </c>
      <c r="O935" s="255"/>
    </row>
    <row r="936" spans="1:15" ht="12.75">
      <c r="A936" s="264"/>
      <c r="B936" s="267"/>
      <c r="C936" s="341" t="s">
        <v>766</v>
      </c>
      <c r="D936" s="342"/>
      <c r="E936" s="268">
        <v>29.16</v>
      </c>
      <c r="F936" s="269"/>
      <c r="G936" s="270"/>
      <c r="H936" s="271"/>
      <c r="I936" s="265"/>
      <c r="J936" s="272"/>
      <c r="K936" s="265"/>
      <c r="M936" s="266" t="s">
        <v>766</v>
      </c>
      <c r="O936" s="255"/>
    </row>
    <row r="937" spans="1:15" ht="12.75">
      <c r="A937" s="264"/>
      <c r="B937" s="267"/>
      <c r="C937" s="341" t="s">
        <v>767</v>
      </c>
      <c r="D937" s="342"/>
      <c r="E937" s="268">
        <v>4.86</v>
      </c>
      <c r="F937" s="269"/>
      <c r="G937" s="270"/>
      <c r="H937" s="271"/>
      <c r="I937" s="265"/>
      <c r="J937" s="272"/>
      <c r="K937" s="265"/>
      <c r="M937" s="266" t="s">
        <v>767</v>
      </c>
      <c r="O937" s="255"/>
    </row>
    <row r="938" spans="1:15" ht="12.75">
      <c r="A938" s="264"/>
      <c r="B938" s="267"/>
      <c r="C938" s="341" t="s">
        <v>768</v>
      </c>
      <c r="D938" s="342"/>
      <c r="E938" s="268">
        <v>4.68</v>
      </c>
      <c r="F938" s="269"/>
      <c r="G938" s="270"/>
      <c r="H938" s="271"/>
      <c r="I938" s="265"/>
      <c r="J938" s="272"/>
      <c r="K938" s="265"/>
      <c r="M938" s="266" t="s">
        <v>768</v>
      </c>
      <c r="O938" s="255"/>
    </row>
    <row r="939" spans="1:15" ht="12.75">
      <c r="A939" s="264"/>
      <c r="B939" s="267"/>
      <c r="C939" s="341" t="s">
        <v>769</v>
      </c>
      <c r="D939" s="342"/>
      <c r="E939" s="268">
        <v>7.56</v>
      </c>
      <c r="F939" s="269"/>
      <c r="G939" s="270"/>
      <c r="H939" s="271"/>
      <c r="I939" s="265"/>
      <c r="J939" s="272"/>
      <c r="K939" s="265"/>
      <c r="M939" s="266" t="s">
        <v>769</v>
      </c>
      <c r="O939" s="255"/>
    </row>
    <row r="940" spans="1:15" ht="12.75">
      <c r="A940" s="264"/>
      <c r="B940" s="267"/>
      <c r="C940" s="341" t="s">
        <v>770</v>
      </c>
      <c r="D940" s="342"/>
      <c r="E940" s="268">
        <v>1.8444</v>
      </c>
      <c r="F940" s="269"/>
      <c r="G940" s="270"/>
      <c r="H940" s="271"/>
      <c r="I940" s="265"/>
      <c r="J940" s="272"/>
      <c r="K940" s="265"/>
      <c r="M940" s="266" t="s">
        <v>770</v>
      </c>
      <c r="O940" s="255"/>
    </row>
    <row r="941" spans="1:80" ht="12.75">
      <c r="A941" s="256">
        <v>68</v>
      </c>
      <c r="B941" s="257" t="s">
        <v>771</v>
      </c>
      <c r="C941" s="258" t="s">
        <v>772</v>
      </c>
      <c r="D941" s="259" t="s">
        <v>123</v>
      </c>
      <c r="E941" s="260">
        <v>26.624</v>
      </c>
      <c r="F941" s="260"/>
      <c r="G941" s="261">
        <f>E941*F941</f>
        <v>0</v>
      </c>
      <c r="H941" s="262">
        <v>0.001</v>
      </c>
      <c r="I941" s="263">
        <f>E941*H941</f>
        <v>0.026624</v>
      </c>
      <c r="J941" s="262">
        <v>-0.067</v>
      </c>
      <c r="K941" s="263">
        <f>E941*J941</f>
        <v>-1.783808</v>
      </c>
      <c r="O941" s="255">
        <v>2</v>
      </c>
      <c r="AA941" s="228">
        <v>1</v>
      </c>
      <c r="AB941" s="228">
        <v>1</v>
      </c>
      <c r="AC941" s="228">
        <v>1</v>
      </c>
      <c r="AZ941" s="228">
        <v>1</v>
      </c>
      <c r="BA941" s="228">
        <f>IF(AZ941=1,G941,0)</f>
        <v>0</v>
      </c>
      <c r="BB941" s="228">
        <f>IF(AZ941=2,G941,0)</f>
        <v>0</v>
      </c>
      <c r="BC941" s="228">
        <f>IF(AZ941=3,G941,0)</f>
        <v>0</v>
      </c>
      <c r="BD941" s="228">
        <f>IF(AZ941=4,G941,0)</f>
        <v>0</v>
      </c>
      <c r="BE941" s="228">
        <f>IF(AZ941=5,G941,0)</f>
        <v>0</v>
      </c>
      <c r="CA941" s="255">
        <v>1</v>
      </c>
      <c r="CB941" s="255">
        <v>1</v>
      </c>
    </row>
    <row r="942" spans="1:15" ht="12.75">
      <c r="A942" s="264"/>
      <c r="B942" s="267"/>
      <c r="C942" s="341" t="s">
        <v>773</v>
      </c>
      <c r="D942" s="342"/>
      <c r="E942" s="268">
        <v>7.6</v>
      </c>
      <c r="F942" s="269"/>
      <c r="G942" s="270"/>
      <c r="H942" s="271"/>
      <c r="I942" s="265"/>
      <c r="J942" s="272"/>
      <c r="K942" s="265"/>
      <c r="M942" s="266" t="s">
        <v>773</v>
      </c>
      <c r="O942" s="255"/>
    </row>
    <row r="943" spans="1:15" ht="12.75">
      <c r="A943" s="264"/>
      <c r="B943" s="267"/>
      <c r="C943" s="341" t="s">
        <v>774</v>
      </c>
      <c r="D943" s="342"/>
      <c r="E943" s="268">
        <v>7.6</v>
      </c>
      <c r="F943" s="269"/>
      <c r="G943" s="270"/>
      <c r="H943" s="271"/>
      <c r="I943" s="265"/>
      <c r="J943" s="272"/>
      <c r="K943" s="265"/>
      <c r="M943" s="266" t="s">
        <v>774</v>
      </c>
      <c r="O943" s="255"/>
    </row>
    <row r="944" spans="1:15" ht="12.75">
      <c r="A944" s="264"/>
      <c r="B944" s="267"/>
      <c r="C944" s="341" t="s">
        <v>171</v>
      </c>
      <c r="D944" s="342"/>
      <c r="E944" s="268">
        <v>3.234</v>
      </c>
      <c r="F944" s="269"/>
      <c r="G944" s="270"/>
      <c r="H944" s="271"/>
      <c r="I944" s="265"/>
      <c r="J944" s="272"/>
      <c r="K944" s="265"/>
      <c r="M944" s="266" t="s">
        <v>171</v>
      </c>
      <c r="O944" s="255"/>
    </row>
    <row r="945" spans="1:15" ht="12.75">
      <c r="A945" s="264"/>
      <c r="B945" s="267"/>
      <c r="C945" s="341" t="s">
        <v>172</v>
      </c>
      <c r="D945" s="342"/>
      <c r="E945" s="268">
        <v>8.19</v>
      </c>
      <c r="F945" s="269"/>
      <c r="G945" s="270"/>
      <c r="H945" s="271"/>
      <c r="I945" s="265"/>
      <c r="J945" s="272"/>
      <c r="K945" s="265"/>
      <c r="M945" s="266" t="s">
        <v>172</v>
      </c>
      <c r="O945" s="255"/>
    </row>
    <row r="946" spans="1:80" ht="12.75">
      <c r="A946" s="256">
        <v>69</v>
      </c>
      <c r="B946" s="257" t="s">
        <v>775</v>
      </c>
      <c r="C946" s="258" t="s">
        <v>776</v>
      </c>
      <c r="D946" s="259" t="s">
        <v>176</v>
      </c>
      <c r="E946" s="260">
        <v>7</v>
      </c>
      <c r="F946" s="260"/>
      <c r="G946" s="261">
        <f>E946*F946</f>
        <v>0</v>
      </c>
      <c r="H946" s="262">
        <v>0</v>
      </c>
      <c r="I946" s="263">
        <f>E946*H946</f>
        <v>0</v>
      </c>
      <c r="J946" s="262">
        <v>0</v>
      </c>
      <c r="K946" s="263">
        <f>E946*J946</f>
        <v>0</v>
      </c>
      <c r="O946" s="255">
        <v>2</v>
      </c>
      <c r="AA946" s="228">
        <v>1</v>
      </c>
      <c r="AB946" s="228">
        <v>1</v>
      </c>
      <c r="AC946" s="228">
        <v>1</v>
      </c>
      <c r="AZ946" s="228">
        <v>1</v>
      </c>
      <c r="BA946" s="228">
        <f>IF(AZ946=1,G946,0)</f>
        <v>0</v>
      </c>
      <c r="BB946" s="228">
        <f>IF(AZ946=2,G946,0)</f>
        <v>0</v>
      </c>
      <c r="BC946" s="228">
        <f>IF(AZ946=3,G946,0)</f>
        <v>0</v>
      </c>
      <c r="BD946" s="228">
        <f>IF(AZ946=4,G946,0)</f>
        <v>0</v>
      </c>
      <c r="BE946" s="228">
        <f>IF(AZ946=5,G946,0)</f>
        <v>0</v>
      </c>
      <c r="CA946" s="255">
        <v>1</v>
      </c>
      <c r="CB946" s="255">
        <v>1</v>
      </c>
    </row>
    <row r="947" spans="1:15" ht="12.75">
      <c r="A947" s="264"/>
      <c r="B947" s="267"/>
      <c r="C947" s="341" t="s">
        <v>777</v>
      </c>
      <c r="D947" s="342"/>
      <c r="E947" s="268">
        <v>4</v>
      </c>
      <c r="F947" s="269"/>
      <c r="G947" s="270"/>
      <c r="H947" s="271"/>
      <c r="I947" s="265"/>
      <c r="J947" s="272"/>
      <c r="K947" s="265"/>
      <c r="M947" s="266" t="s">
        <v>777</v>
      </c>
      <c r="O947" s="255"/>
    </row>
    <row r="948" spans="1:15" ht="12.75">
      <c r="A948" s="264"/>
      <c r="B948" s="267"/>
      <c r="C948" s="341" t="s">
        <v>778</v>
      </c>
      <c r="D948" s="342"/>
      <c r="E948" s="268">
        <v>2</v>
      </c>
      <c r="F948" s="269"/>
      <c r="G948" s="270"/>
      <c r="H948" s="271"/>
      <c r="I948" s="265"/>
      <c r="J948" s="272"/>
      <c r="K948" s="265"/>
      <c r="M948" s="266" t="s">
        <v>778</v>
      </c>
      <c r="O948" s="255"/>
    </row>
    <row r="949" spans="1:15" ht="12.75">
      <c r="A949" s="264"/>
      <c r="B949" s="267"/>
      <c r="C949" s="341" t="s">
        <v>779</v>
      </c>
      <c r="D949" s="342"/>
      <c r="E949" s="268">
        <v>1</v>
      </c>
      <c r="F949" s="269"/>
      <c r="G949" s="270"/>
      <c r="H949" s="271"/>
      <c r="I949" s="265"/>
      <c r="J949" s="272"/>
      <c r="K949" s="265"/>
      <c r="M949" s="266" t="s">
        <v>779</v>
      </c>
      <c r="O949" s="255"/>
    </row>
    <row r="950" spans="1:80" ht="12.75">
      <c r="A950" s="256">
        <v>70</v>
      </c>
      <c r="B950" s="257" t="s">
        <v>780</v>
      </c>
      <c r="C950" s="258" t="s">
        <v>781</v>
      </c>
      <c r="D950" s="259" t="s">
        <v>123</v>
      </c>
      <c r="E950" s="260">
        <v>14.65</v>
      </c>
      <c r="F950" s="260"/>
      <c r="G950" s="261">
        <f>E950*F950</f>
        <v>0</v>
      </c>
      <c r="H950" s="262">
        <v>0.001</v>
      </c>
      <c r="I950" s="263">
        <f>E950*H950</f>
        <v>0.01465</v>
      </c>
      <c r="J950" s="262">
        <v>-0.063</v>
      </c>
      <c r="K950" s="263">
        <f>E950*J950</f>
        <v>-0.92295</v>
      </c>
      <c r="O950" s="255">
        <v>2</v>
      </c>
      <c r="AA950" s="228">
        <v>1</v>
      </c>
      <c r="AB950" s="228">
        <v>1</v>
      </c>
      <c r="AC950" s="228">
        <v>1</v>
      </c>
      <c r="AZ950" s="228">
        <v>1</v>
      </c>
      <c r="BA950" s="228">
        <f>IF(AZ950=1,G950,0)</f>
        <v>0</v>
      </c>
      <c r="BB950" s="228">
        <f>IF(AZ950=2,G950,0)</f>
        <v>0</v>
      </c>
      <c r="BC950" s="228">
        <f>IF(AZ950=3,G950,0)</f>
        <v>0</v>
      </c>
      <c r="BD950" s="228">
        <f>IF(AZ950=4,G950,0)</f>
        <v>0</v>
      </c>
      <c r="BE950" s="228">
        <f>IF(AZ950=5,G950,0)</f>
        <v>0</v>
      </c>
      <c r="CA950" s="255">
        <v>1</v>
      </c>
      <c r="CB950" s="255">
        <v>1</v>
      </c>
    </row>
    <row r="951" spans="1:15" ht="12.75">
      <c r="A951" s="264"/>
      <c r="B951" s="267"/>
      <c r="C951" s="341" t="s">
        <v>167</v>
      </c>
      <c r="D951" s="342"/>
      <c r="E951" s="268">
        <v>8.82</v>
      </c>
      <c r="F951" s="269"/>
      <c r="G951" s="270"/>
      <c r="H951" s="271"/>
      <c r="I951" s="265"/>
      <c r="J951" s="272"/>
      <c r="K951" s="265"/>
      <c r="M951" s="266" t="s">
        <v>167</v>
      </c>
      <c r="O951" s="255"/>
    </row>
    <row r="952" spans="1:15" ht="12.75">
      <c r="A952" s="264"/>
      <c r="B952" s="267"/>
      <c r="C952" s="341" t="s">
        <v>170</v>
      </c>
      <c r="D952" s="342"/>
      <c r="E952" s="268">
        <v>3.78</v>
      </c>
      <c r="F952" s="269"/>
      <c r="G952" s="270"/>
      <c r="H952" s="271"/>
      <c r="I952" s="265"/>
      <c r="J952" s="272"/>
      <c r="K952" s="265"/>
      <c r="M952" s="266" t="s">
        <v>170</v>
      </c>
      <c r="O952" s="255"/>
    </row>
    <row r="953" spans="1:15" ht="12.75">
      <c r="A953" s="264"/>
      <c r="B953" s="267"/>
      <c r="C953" s="341" t="s">
        <v>173</v>
      </c>
      <c r="D953" s="342"/>
      <c r="E953" s="268">
        <v>2.05</v>
      </c>
      <c r="F953" s="269"/>
      <c r="G953" s="270"/>
      <c r="H953" s="271"/>
      <c r="I953" s="265"/>
      <c r="J953" s="272"/>
      <c r="K953" s="265"/>
      <c r="M953" s="266" t="s">
        <v>173</v>
      </c>
      <c r="O953" s="255"/>
    </row>
    <row r="954" spans="1:57" ht="12.75">
      <c r="A954" s="273"/>
      <c r="B954" s="274" t="s">
        <v>100</v>
      </c>
      <c r="C954" s="275" t="s">
        <v>726</v>
      </c>
      <c r="D954" s="276"/>
      <c r="E954" s="277"/>
      <c r="F954" s="278"/>
      <c r="G954" s="279">
        <f>SUM(G899:G953)</f>
        <v>0</v>
      </c>
      <c r="H954" s="280"/>
      <c r="I954" s="281">
        <f>SUM(I899:I953)</f>
        <v>0.191829595</v>
      </c>
      <c r="J954" s="280"/>
      <c r="K954" s="281">
        <f>SUM(K899:K953)</f>
        <v>-24.302487799999998</v>
      </c>
      <c r="O954" s="255">
        <v>4</v>
      </c>
      <c r="BA954" s="282">
        <f>SUM(BA899:BA953)</f>
        <v>0</v>
      </c>
      <c r="BB954" s="282">
        <f>SUM(BB899:BB953)</f>
        <v>0</v>
      </c>
      <c r="BC954" s="282">
        <f>SUM(BC899:BC953)</f>
        <v>0</v>
      </c>
      <c r="BD954" s="282">
        <f>SUM(BD899:BD953)</f>
        <v>0</v>
      </c>
      <c r="BE954" s="282">
        <f>SUM(BE899:BE953)</f>
        <v>0</v>
      </c>
    </row>
    <row r="955" spans="1:15" ht="12.75">
      <c r="A955" s="245" t="s">
        <v>97</v>
      </c>
      <c r="B955" s="246" t="s">
        <v>782</v>
      </c>
      <c r="C955" s="247" t="s">
        <v>783</v>
      </c>
      <c r="D955" s="248"/>
      <c r="E955" s="249"/>
      <c r="F955" s="249"/>
      <c r="G955" s="250"/>
      <c r="H955" s="251"/>
      <c r="I955" s="252"/>
      <c r="J955" s="253"/>
      <c r="K955" s="254"/>
      <c r="O955" s="255">
        <v>1</v>
      </c>
    </row>
    <row r="956" spans="1:80" ht="12.75">
      <c r="A956" s="256">
        <v>71</v>
      </c>
      <c r="B956" s="257" t="s">
        <v>785</v>
      </c>
      <c r="C956" s="258" t="s">
        <v>786</v>
      </c>
      <c r="D956" s="259" t="s">
        <v>123</v>
      </c>
      <c r="E956" s="260">
        <v>4217.133</v>
      </c>
      <c r="F956" s="260"/>
      <c r="G956" s="261">
        <f>E956*F956</f>
        <v>0</v>
      </c>
      <c r="H956" s="262">
        <v>0</v>
      </c>
      <c r="I956" s="263">
        <f>E956*H956</f>
        <v>0</v>
      </c>
      <c r="J956" s="262">
        <v>-0.016</v>
      </c>
      <c r="K956" s="263">
        <f>E956*J956</f>
        <v>-67.474128</v>
      </c>
      <c r="O956" s="255">
        <v>2</v>
      </c>
      <c r="AA956" s="228">
        <v>1</v>
      </c>
      <c r="AB956" s="228">
        <v>1</v>
      </c>
      <c r="AC956" s="228">
        <v>1</v>
      </c>
      <c r="AZ956" s="228">
        <v>1</v>
      </c>
      <c r="BA956" s="228">
        <f>IF(AZ956=1,G956,0)</f>
        <v>0</v>
      </c>
      <c r="BB956" s="228">
        <f>IF(AZ956=2,G956,0)</f>
        <v>0</v>
      </c>
      <c r="BC956" s="228">
        <f>IF(AZ956=3,G956,0)</f>
        <v>0</v>
      </c>
      <c r="BD956" s="228">
        <f>IF(AZ956=4,G956,0)</f>
        <v>0</v>
      </c>
      <c r="BE956" s="228">
        <f>IF(AZ956=5,G956,0)</f>
        <v>0</v>
      </c>
      <c r="CA956" s="255">
        <v>1</v>
      </c>
      <c r="CB956" s="255">
        <v>1</v>
      </c>
    </row>
    <row r="957" spans="1:15" ht="12.75">
      <c r="A957" s="264"/>
      <c r="B957" s="267"/>
      <c r="C957" s="341" t="s">
        <v>243</v>
      </c>
      <c r="D957" s="342"/>
      <c r="E957" s="268">
        <v>48.285</v>
      </c>
      <c r="F957" s="269"/>
      <c r="G957" s="270"/>
      <c r="H957" s="271"/>
      <c r="I957" s="265"/>
      <c r="J957" s="272"/>
      <c r="K957" s="265"/>
      <c r="M957" s="266" t="s">
        <v>243</v>
      </c>
      <c r="O957" s="255"/>
    </row>
    <row r="958" spans="1:15" ht="12.75">
      <c r="A958" s="264"/>
      <c r="B958" s="267"/>
      <c r="C958" s="341" t="s">
        <v>244</v>
      </c>
      <c r="D958" s="342"/>
      <c r="E958" s="268">
        <v>251.78</v>
      </c>
      <c r="F958" s="269"/>
      <c r="G958" s="270"/>
      <c r="H958" s="271"/>
      <c r="I958" s="265"/>
      <c r="J958" s="272"/>
      <c r="K958" s="265"/>
      <c r="M958" s="266" t="s">
        <v>244</v>
      </c>
      <c r="O958" s="255"/>
    </row>
    <row r="959" spans="1:15" ht="12.75">
      <c r="A959" s="264"/>
      <c r="B959" s="267"/>
      <c r="C959" s="341" t="s">
        <v>245</v>
      </c>
      <c r="D959" s="342"/>
      <c r="E959" s="268">
        <v>102.5</v>
      </c>
      <c r="F959" s="269"/>
      <c r="G959" s="270"/>
      <c r="H959" s="271"/>
      <c r="I959" s="265"/>
      <c r="J959" s="272"/>
      <c r="K959" s="265"/>
      <c r="M959" s="266" t="s">
        <v>245</v>
      </c>
      <c r="O959" s="255"/>
    </row>
    <row r="960" spans="1:15" ht="12.75">
      <c r="A960" s="264"/>
      <c r="B960" s="267"/>
      <c r="C960" s="341" t="s">
        <v>246</v>
      </c>
      <c r="D960" s="342"/>
      <c r="E960" s="268">
        <v>12.69</v>
      </c>
      <c r="F960" s="269"/>
      <c r="G960" s="270"/>
      <c r="H960" s="271"/>
      <c r="I960" s="265"/>
      <c r="J960" s="272"/>
      <c r="K960" s="265"/>
      <c r="M960" s="266" t="s">
        <v>246</v>
      </c>
      <c r="O960" s="255"/>
    </row>
    <row r="961" spans="1:15" ht="12.75">
      <c r="A961" s="264"/>
      <c r="B961" s="267"/>
      <c r="C961" s="341" t="s">
        <v>247</v>
      </c>
      <c r="D961" s="342"/>
      <c r="E961" s="268">
        <v>126.958</v>
      </c>
      <c r="F961" s="269"/>
      <c r="G961" s="270"/>
      <c r="H961" s="271"/>
      <c r="I961" s="265"/>
      <c r="J961" s="272"/>
      <c r="K961" s="265"/>
      <c r="M961" s="266" t="s">
        <v>247</v>
      </c>
      <c r="O961" s="255"/>
    </row>
    <row r="962" spans="1:15" ht="12.75">
      <c r="A962" s="264"/>
      <c r="B962" s="267"/>
      <c r="C962" s="341" t="s">
        <v>248</v>
      </c>
      <c r="D962" s="342"/>
      <c r="E962" s="268">
        <v>1330.32</v>
      </c>
      <c r="F962" s="269"/>
      <c r="G962" s="270"/>
      <c r="H962" s="271"/>
      <c r="I962" s="265"/>
      <c r="J962" s="272"/>
      <c r="K962" s="265"/>
      <c r="M962" s="266" t="s">
        <v>248</v>
      </c>
      <c r="O962" s="255"/>
    </row>
    <row r="963" spans="1:15" ht="12.75">
      <c r="A963" s="264"/>
      <c r="B963" s="267"/>
      <c r="C963" s="341" t="s">
        <v>249</v>
      </c>
      <c r="D963" s="342"/>
      <c r="E963" s="268">
        <v>1988.95</v>
      </c>
      <c r="F963" s="269"/>
      <c r="G963" s="270"/>
      <c r="H963" s="271"/>
      <c r="I963" s="265"/>
      <c r="J963" s="272"/>
      <c r="K963" s="265"/>
      <c r="M963" s="266" t="s">
        <v>249</v>
      </c>
      <c r="O963" s="255"/>
    </row>
    <row r="964" spans="1:15" ht="12.75">
      <c r="A964" s="264"/>
      <c r="B964" s="267"/>
      <c r="C964" s="341" t="s">
        <v>250</v>
      </c>
      <c r="D964" s="342"/>
      <c r="E964" s="268">
        <v>355.65</v>
      </c>
      <c r="F964" s="269"/>
      <c r="G964" s="270"/>
      <c r="H964" s="271"/>
      <c r="I964" s="265"/>
      <c r="J964" s="272"/>
      <c r="K964" s="265"/>
      <c r="M964" s="266" t="s">
        <v>250</v>
      </c>
      <c r="O964" s="255"/>
    </row>
    <row r="965" spans="1:80" ht="12.75">
      <c r="A965" s="256">
        <v>72</v>
      </c>
      <c r="B965" s="257" t="s">
        <v>787</v>
      </c>
      <c r="C965" s="258" t="s">
        <v>788</v>
      </c>
      <c r="D965" s="259" t="s">
        <v>123</v>
      </c>
      <c r="E965" s="260">
        <v>83.831</v>
      </c>
      <c r="F965" s="260"/>
      <c r="G965" s="261">
        <f>E965*F965</f>
        <v>0</v>
      </c>
      <c r="H965" s="262">
        <v>0</v>
      </c>
      <c r="I965" s="263">
        <f>E965*H965</f>
        <v>0</v>
      </c>
      <c r="J965" s="262">
        <v>-0.089</v>
      </c>
      <c r="K965" s="263">
        <f>E965*J965</f>
        <v>-7.460959</v>
      </c>
      <c r="O965" s="255">
        <v>2</v>
      </c>
      <c r="AA965" s="228">
        <v>1</v>
      </c>
      <c r="AB965" s="228">
        <v>1</v>
      </c>
      <c r="AC965" s="228">
        <v>1</v>
      </c>
      <c r="AZ965" s="228">
        <v>1</v>
      </c>
      <c r="BA965" s="228">
        <f>IF(AZ965=1,G965,0)</f>
        <v>0</v>
      </c>
      <c r="BB965" s="228">
        <f>IF(AZ965=2,G965,0)</f>
        <v>0</v>
      </c>
      <c r="BC965" s="228">
        <f>IF(AZ965=3,G965,0)</f>
        <v>0</v>
      </c>
      <c r="BD965" s="228">
        <f>IF(AZ965=4,G965,0)</f>
        <v>0</v>
      </c>
      <c r="BE965" s="228">
        <f>IF(AZ965=5,G965,0)</f>
        <v>0</v>
      </c>
      <c r="CA965" s="255">
        <v>1</v>
      </c>
      <c r="CB965" s="255">
        <v>1</v>
      </c>
    </row>
    <row r="966" spans="1:15" ht="12.75">
      <c r="A966" s="264"/>
      <c r="B966" s="267"/>
      <c r="C966" s="341" t="s">
        <v>789</v>
      </c>
      <c r="D966" s="342"/>
      <c r="E966" s="268">
        <v>7.5</v>
      </c>
      <c r="F966" s="269"/>
      <c r="G966" s="270"/>
      <c r="H966" s="271"/>
      <c r="I966" s="265"/>
      <c r="J966" s="272"/>
      <c r="K966" s="265"/>
      <c r="M966" s="266" t="s">
        <v>789</v>
      </c>
      <c r="O966" s="255"/>
    </row>
    <row r="967" spans="1:15" ht="12.75">
      <c r="A967" s="264"/>
      <c r="B967" s="267"/>
      <c r="C967" s="341" t="s">
        <v>790</v>
      </c>
      <c r="D967" s="342"/>
      <c r="E967" s="268">
        <v>2.535</v>
      </c>
      <c r="F967" s="269"/>
      <c r="G967" s="270"/>
      <c r="H967" s="271"/>
      <c r="I967" s="265"/>
      <c r="J967" s="272"/>
      <c r="K967" s="265"/>
      <c r="M967" s="266" t="s">
        <v>790</v>
      </c>
      <c r="O967" s="255"/>
    </row>
    <row r="968" spans="1:15" ht="12.75">
      <c r="A968" s="264"/>
      <c r="B968" s="267"/>
      <c r="C968" s="341" t="s">
        <v>791</v>
      </c>
      <c r="D968" s="342"/>
      <c r="E968" s="268">
        <v>2.4</v>
      </c>
      <c r="F968" s="269"/>
      <c r="G968" s="270"/>
      <c r="H968" s="271"/>
      <c r="I968" s="265"/>
      <c r="J968" s="272"/>
      <c r="K968" s="265"/>
      <c r="M968" s="266" t="s">
        <v>791</v>
      </c>
      <c r="O968" s="255"/>
    </row>
    <row r="969" spans="1:15" ht="12.75">
      <c r="A969" s="264"/>
      <c r="B969" s="267"/>
      <c r="C969" s="341" t="s">
        <v>792</v>
      </c>
      <c r="D969" s="342"/>
      <c r="E969" s="268">
        <v>0.6</v>
      </c>
      <c r="F969" s="269"/>
      <c r="G969" s="270"/>
      <c r="H969" s="271"/>
      <c r="I969" s="265"/>
      <c r="J969" s="272"/>
      <c r="K969" s="265"/>
      <c r="M969" s="266" t="s">
        <v>792</v>
      </c>
      <c r="O969" s="255"/>
    </row>
    <row r="970" spans="1:15" ht="12.75">
      <c r="A970" s="264"/>
      <c r="B970" s="267"/>
      <c r="C970" s="341" t="s">
        <v>793</v>
      </c>
      <c r="D970" s="342"/>
      <c r="E970" s="268">
        <v>7.8</v>
      </c>
      <c r="F970" s="269"/>
      <c r="G970" s="270"/>
      <c r="H970" s="271"/>
      <c r="I970" s="265"/>
      <c r="J970" s="272"/>
      <c r="K970" s="265"/>
      <c r="M970" s="266" t="s">
        <v>793</v>
      </c>
      <c r="O970" s="255"/>
    </row>
    <row r="971" spans="1:15" ht="12.75">
      <c r="A971" s="264"/>
      <c r="B971" s="267"/>
      <c r="C971" s="341" t="s">
        <v>794</v>
      </c>
      <c r="D971" s="342"/>
      <c r="E971" s="268">
        <v>3.926</v>
      </c>
      <c r="F971" s="269"/>
      <c r="G971" s="270"/>
      <c r="H971" s="271"/>
      <c r="I971" s="265"/>
      <c r="J971" s="272"/>
      <c r="K971" s="265"/>
      <c r="M971" s="266" t="s">
        <v>794</v>
      </c>
      <c r="O971" s="255"/>
    </row>
    <row r="972" spans="1:15" ht="22.5">
      <c r="A972" s="264"/>
      <c r="B972" s="267"/>
      <c r="C972" s="341" t="s">
        <v>795</v>
      </c>
      <c r="D972" s="342"/>
      <c r="E972" s="268">
        <v>17.199</v>
      </c>
      <c r="F972" s="269"/>
      <c r="G972" s="270"/>
      <c r="H972" s="271"/>
      <c r="I972" s="265"/>
      <c r="J972" s="272"/>
      <c r="K972" s="265"/>
      <c r="M972" s="266" t="s">
        <v>795</v>
      </c>
      <c r="O972" s="255"/>
    </row>
    <row r="973" spans="1:15" ht="12.75">
      <c r="A973" s="264"/>
      <c r="B973" s="267"/>
      <c r="C973" s="341" t="s">
        <v>796</v>
      </c>
      <c r="D973" s="342"/>
      <c r="E973" s="268">
        <v>10.08</v>
      </c>
      <c r="F973" s="269"/>
      <c r="G973" s="270"/>
      <c r="H973" s="271"/>
      <c r="I973" s="265"/>
      <c r="J973" s="272"/>
      <c r="K973" s="265"/>
      <c r="M973" s="266" t="s">
        <v>796</v>
      </c>
      <c r="O973" s="255"/>
    </row>
    <row r="974" spans="1:15" ht="12.75">
      <c r="A974" s="264"/>
      <c r="B974" s="267"/>
      <c r="C974" s="341" t="s">
        <v>797</v>
      </c>
      <c r="D974" s="342"/>
      <c r="E974" s="268">
        <v>11.394</v>
      </c>
      <c r="F974" s="269"/>
      <c r="G974" s="270"/>
      <c r="H974" s="271"/>
      <c r="I974" s="265"/>
      <c r="J974" s="272"/>
      <c r="K974" s="265"/>
      <c r="M974" s="266" t="s">
        <v>797</v>
      </c>
      <c r="O974" s="255"/>
    </row>
    <row r="975" spans="1:15" ht="22.5">
      <c r="A975" s="264"/>
      <c r="B975" s="267"/>
      <c r="C975" s="341" t="s">
        <v>798</v>
      </c>
      <c r="D975" s="342"/>
      <c r="E975" s="268">
        <v>14.397</v>
      </c>
      <c r="F975" s="269"/>
      <c r="G975" s="270"/>
      <c r="H975" s="271"/>
      <c r="I975" s="265"/>
      <c r="J975" s="272"/>
      <c r="K975" s="265"/>
      <c r="M975" s="266" t="s">
        <v>798</v>
      </c>
      <c r="O975" s="255"/>
    </row>
    <row r="976" spans="1:15" ht="12.75">
      <c r="A976" s="264"/>
      <c r="B976" s="267"/>
      <c r="C976" s="341" t="s">
        <v>799</v>
      </c>
      <c r="D976" s="342"/>
      <c r="E976" s="268">
        <v>3.6</v>
      </c>
      <c r="F976" s="269"/>
      <c r="G976" s="270"/>
      <c r="H976" s="271"/>
      <c r="I976" s="265"/>
      <c r="J976" s="272"/>
      <c r="K976" s="265"/>
      <c r="M976" s="266" t="s">
        <v>799</v>
      </c>
      <c r="O976" s="255"/>
    </row>
    <row r="977" spans="1:15" ht="12.75">
      <c r="A977" s="264"/>
      <c r="B977" s="267"/>
      <c r="C977" s="341" t="s">
        <v>800</v>
      </c>
      <c r="D977" s="342"/>
      <c r="E977" s="268">
        <v>2.4</v>
      </c>
      <c r="F977" s="269"/>
      <c r="G977" s="270"/>
      <c r="H977" s="271"/>
      <c r="I977" s="265"/>
      <c r="J977" s="272"/>
      <c r="K977" s="265"/>
      <c r="M977" s="266" t="s">
        <v>800</v>
      </c>
      <c r="O977" s="255"/>
    </row>
    <row r="978" spans="1:57" ht="12.75">
      <c r="A978" s="273"/>
      <c r="B978" s="274" t="s">
        <v>100</v>
      </c>
      <c r="C978" s="275" t="s">
        <v>784</v>
      </c>
      <c r="D978" s="276"/>
      <c r="E978" s="277"/>
      <c r="F978" s="278"/>
      <c r="G978" s="279">
        <f>SUM(G955:G977)</f>
        <v>0</v>
      </c>
      <c r="H978" s="280"/>
      <c r="I978" s="281">
        <f>SUM(I955:I977)</f>
        <v>0</v>
      </c>
      <c r="J978" s="280"/>
      <c r="K978" s="281">
        <f>SUM(K955:K977)</f>
        <v>-74.935087</v>
      </c>
      <c r="O978" s="255">
        <v>4</v>
      </c>
      <c r="BA978" s="282">
        <f>SUM(BA955:BA977)</f>
        <v>0</v>
      </c>
      <c r="BB978" s="282">
        <f>SUM(BB955:BB977)</f>
        <v>0</v>
      </c>
      <c r="BC978" s="282">
        <f>SUM(BC955:BC977)</f>
        <v>0</v>
      </c>
      <c r="BD978" s="282">
        <f>SUM(BD955:BD977)</f>
        <v>0</v>
      </c>
      <c r="BE978" s="282">
        <f>SUM(BE955:BE977)</f>
        <v>0</v>
      </c>
    </row>
    <row r="979" spans="1:15" ht="12.75">
      <c r="A979" s="245" t="s">
        <v>97</v>
      </c>
      <c r="B979" s="246" t="s">
        <v>801</v>
      </c>
      <c r="C979" s="247" t="s">
        <v>802</v>
      </c>
      <c r="D979" s="248"/>
      <c r="E979" s="249"/>
      <c r="F979" s="249"/>
      <c r="G979" s="250"/>
      <c r="H979" s="251"/>
      <c r="I979" s="252"/>
      <c r="J979" s="253"/>
      <c r="K979" s="254"/>
      <c r="O979" s="255">
        <v>1</v>
      </c>
    </row>
    <row r="980" spans="1:80" ht="12.75">
      <c r="A980" s="256">
        <v>73</v>
      </c>
      <c r="B980" s="257" t="s">
        <v>804</v>
      </c>
      <c r="C980" s="258" t="s">
        <v>805</v>
      </c>
      <c r="D980" s="259" t="s">
        <v>806</v>
      </c>
      <c r="E980" s="260">
        <v>434.937467432</v>
      </c>
      <c r="F980" s="260"/>
      <c r="G980" s="261">
        <f>E980*F980</f>
        <v>0</v>
      </c>
      <c r="H980" s="262">
        <v>0</v>
      </c>
      <c r="I980" s="263">
        <f>E980*H980</f>
        <v>0</v>
      </c>
      <c r="J980" s="262"/>
      <c r="K980" s="263">
        <f>E980*J980</f>
        <v>0</v>
      </c>
      <c r="O980" s="255">
        <v>2</v>
      </c>
      <c r="AA980" s="228">
        <v>7</v>
      </c>
      <c r="AB980" s="228">
        <v>1</v>
      </c>
      <c r="AC980" s="228">
        <v>2</v>
      </c>
      <c r="AZ980" s="228">
        <v>1</v>
      </c>
      <c r="BA980" s="228">
        <f>IF(AZ980=1,G980,0)</f>
        <v>0</v>
      </c>
      <c r="BB980" s="228">
        <f>IF(AZ980=2,G980,0)</f>
        <v>0</v>
      </c>
      <c r="BC980" s="228">
        <f>IF(AZ980=3,G980,0)</f>
        <v>0</v>
      </c>
      <c r="BD980" s="228">
        <f>IF(AZ980=4,G980,0)</f>
        <v>0</v>
      </c>
      <c r="BE980" s="228">
        <f>IF(AZ980=5,G980,0)</f>
        <v>0</v>
      </c>
      <c r="CA980" s="255">
        <v>7</v>
      </c>
      <c r="CB980" s="255">
        <v>1</v>
      </c>
    </row>
    <row r="981" spans="1:57" ht="12.75">
      <c r="A981" s="273"/>
      <c r="B981" s="274" t="s">
        <v>100</v>
      </c>
      <c r="C981" s="275" t="s">
        <v>803</v>
      </c>
      <c r="D981" s="276"/>
      <c r="E981" s="277"/>
      <c r="F981" s="278"/>
      <c r="G981" s="279">
        <f>SUM(G979:G980)</f>
        <v>0</v>
      </c>
      <c r="H981" s="280"/>
      <c r="I981" s="281">
        <f>SUM(I979:I980)</f>
        <v>0</v>
      </c>
      <c r="J981" s="280"/>
      <c r="K981" s="281">
        <f>SUM(K979:K980)</f>
        <v>0</v>
      </c>
      <c r="O981" s="255">
        <v>4</v>
      </c>
      <c r="BA981" s="282">
        <f>SUM(BA979:BA980)</f>
        <v>0</v>
      </c>
      <c r="BB981" s="282">
        <f>SUM(BB979:BB980)</f>
        <v>0</v>
      </c>
      <c r="BC981" s="282">
        <f>SUM(BC979:BC980)</f>
        <v>0</v>
      </c>
      <c r="BD981" s="282">
        <f>SUM(BD979:BD980)</f>
        <v>0</v>
      </c>
      <c r="BE981" s="282">
        <f>SUM(BE979:BE980)</f>
        <v>0</v>
      </c>
    </row>
    <row r="982" spans="1:15" ht="12.75">
      <c r="A982" s="245" t="s">
        <v>97</v>
      </c>
      <c r="B982" s="246" t="s">
        <v>807</v>
      </c>
      <c r="C982" s="247" t="s">
        <v>808</v>
      </c>
      <c r="D982" s="248"/>
      <c r="E982" s="249"/>
      <c r="F982" s="249"/>
      <c r="G982" s="250"/>
      <c r="H982" s="251"/>
      <c r="I982" s="252"/>
      <c r="J982" s="253"/>
      <c r="K982" s="254"/>
      <c r="O982" s="255">
        <v>1</v>
      </c>
    </row>
    <row r="983" spans="1:80" ht="22.5">
      <c r="A983" s="256">
        <v>74</v>
      </c>
      <c r="B983" s="257" t="s">
        <v>810</v>
      </c>
      <c r="C983" s="258" t="s">
        <v>811</v>
      </c>
      <c r="D983" s="259" t="s">
        <v>123</v>
      </c>
      <c r="E983" s="260">
        <v>230.8037</v>
      </c>
      <c r="F983" s="260"/>
      <c r="G983" s="261">
        <f>E983*F983</f>
        <v>0</v>
      </c>
      <c r="H983" s="262">
        <v>0.00172</v>
      </c>
      <c r="I983" s="263">
        <f>E983*H983</f>
        <v>0.396982364</v>
      </c>
      <c r="J983" s="262">
        <v>0</v>
      </c>
      <c r="K983" s="263">
        <f>E983*J983</f>
        <v>0</v>
      </c>
      <c r="O983" s="255">
        <v>2</v>
      </c>
      <c r="AA983" s="228">
        <v>1</v>
      </c>
      <c r="AB983" s="228">
        <v>7</v>
      </c>
      <c r="AC983" s="228">
        <v>7</v>
      </c>
      <c r="AZ983" s="228">
        <v>2</v>
      </c>
      <c r="BA983" s="228">
        <f>IF(AZ983=1,G983,0)</f>
        <v>0</v>
      </c>
      <c r="BB983" s="228">
        <f>IF(AZ983=2,G983,0)</f>
        <v>0</v>
      </c>
      <c r="BC983" s="228">
        <f>IF(AZ983=3,G983,0)</f>
        <v>0</v>
      </c>
      <c r="BD983" s="228">
        <f>IF(AZ983=4,G983,0)</f>
        <v>0</v>
      </c>
      <c r="BE983" s="228">
        <f>IF(AZ983=5,G983,0)</f>
        <v>0</v>
      </c>
      <c r="CA983" s="255">
        <v>1</v>
      </c>
      <c r="CB983" s="255">
        <v>7</v>
      </c>
    </row>
    <row r="984" spans="1:15" ht="22.5">
      <c r="A984" s="264"/>
      <c r="B984" s="267"/>
      <c r="C984" s="341" t="s">
        <v>812</v>
      </c>
      <c r="D984" s="342"/>
      <c r="E984" s="268">
        <v>10.08</v>
      </c>
      <c r="F984" s="269"/>
      <c r="G984" s="270"/>
      <c r="H984" s="271"/>
      <c r="I984" s="265"/>
      <c r="J984" s="272"/>
      <c r="K984" s="265"/>
      <c r="M984" s="266" t="s">
        <v>812</v>
      </c>
      <c r="O984" s="255"/>
    </row>
    <row r="985" spans="1:15" ht="12.75">
      <c r="A985" s="264"/>
      <c r="B985" s="267"/>
      <c r="C985" s="341" t="s">
        <v>813</v>
      </c>
      <c r="D985" s="342"/>
      <c r="E985" s="268">
        <v>10.4076</v>
      </c>
      <c r="F985" s="269"/>
      <c r="G985" s="270"/>
      <c r="H985" s="271"/>
      <c r="I985" s="265"/>
      <c r="J985" s="272"/>
      <c r="K985" s="265"/>
      <c r="M985" s="266" t="s">
        <v>813</v>
      </c>
      <c r="O985" s="255"/>
    </row>
    <row r="986" spans="1:15" ht="22.5">
      <c r="A986" s="264"/>
      <c r="B986" s="267"/>
      <c r="C986" s="341" t="s">
        <v>814</v>
      </c>
      <c r="D986" s="342"/>
      <c r="E986" s="268">
        <v>80.7433</v>
      </c>
      <c r="F986" s="269"/>
      <c r="G986" s="270"/>
      <c r="H986" s="271"/>
      <c r="I986" s="265"/>
      <c r="J986" s="272"/>
      <c r="K986" s="265"/>
      <c r="M986" s="266" t="s">
        <v>814</v>
      </c>
      <c r="O986" s="255"/>
    </row>
    <row r="987" spans="1:15" ht="12.75">
      <c r="A987" s="264"/>
      <c r="B987" s="267"/>
      <c r="C987" s="341" t="s">
        <v>815</v>
      </c>
      <c r="D987" s="342"/>
      <c r="E987" s="268">
        <v>129.5727</v>
      </c>
      <c r="F987" s="269"/>
      <c r="G987" s="270"/>
      <c r="H987" s="271"/>
      <c r="I987" s="265"/>
      <c r="J987" s="272"/>
      <c r="K987" s="265"/>
      <c r="M987" s="266" t="s">
        <v>815</v>
      </c>
      <c r="O987" s="255"/>
    </row>
    <row r="988" spans="1:80" ht="22.5">
      <c r="A988" s="256">
        <v>75</v>
      </c>
      <c r="B988" s="257" t="s">
        <v>816</v>
      </c>
      <c r="C988" s="258" t="s">
        <v>817</v>
      </c>
      <c r="D988" s="259" t="s">
        <v>123</v>
      </c>
      <c r="E988" s="260">
        <v>230.8037</v>
      </c>
      <c r="F988" s="260"/>
      <c r="G988" s="261">
        <f>E988*F988</f>
        <v>0</v>
      </c>
      <c r="H988" s="262">
        <v>0.0053</v>
      </c>
      <c r="I988" s="263">
        <f>E988*H988</f>
        <v>1.22325961</v>
      </c>
      <c r="J988" s="262">
        <v>0</v>
      </c>
      <c r="K988" s="263">
        <f>E988*J988</f>
        <v>0</v>
      </c>
      <c r="O988" s="255">
        <v>2</v>
      </c>
      <c r="AA988" s="228">
        <v>1</v>
      </c>
      <c r="AB988" s="228">
        <v>7</v>
      </c>
      <c r="AC988" s="228">
        <v>7</v>
      </c>
      <c r="AZ988" s="228">
        <v>2</v>
      </c>
      <c r="BA988" s="228">
        <f>IF(AZ988=1,G988,0)</f>
        <v>0</v>
      </c>
      <c r="BB988" s="228">
        <f>IF(AZ988=2,G988,0)</f>
        <v>0</v>
      </c>
      <c r="BC988" s="228">
        <f>IF(AZ988=3,G988,0)</f>
        <v>0</v>
      </c>
      <c r="BD988" s="228">
        <f>IF(AZ988=4,G988,0)</f>
        <v>0</v>
      </c>
      <c r="BE988" s="228">
        <f>IF(AZ988=5,G988,0)</f>
        <v>0</v>
      </c>
      <c r="CA988" s="255">
        <v>1</v>
      </c>
      <c r="CB988" s="255">
        <v>7</v>
      </c>
    </row>
    <row r="989" spans="1:15" ht="22.5">
      <c r="A989" s="264"/>
      <c r="B989" s="267"/>
      <c r="C989" s="341" t="s">
        <v>812</v>
      </c>
      <c r="D989" s="342"/>
      <c r="E989" s="268">
        <v>10.08</v>
      </c>
      <c r="F989" s="269"/>
      <c r="G989" s="270"/>
      <c r="H989" s="271"/>
      <c r="I989" s="265"/>
      <c r="J989" s="272"/>
      <c r="K989" s="265"/>
      <c r="M989" s="266" t="s">
        <v>812</v>
      </c>
      <c r="O989" s="255"/>
    </row>
    <row r="990" spans="1:15" ht="12.75">
      <c r="A990" s="264"/>
      <c r="B990" s="267"/>
      <c r="C990" s="341" t="s">
        <v>813</v>
      </c>
      <c r="D990" s="342"/>
      <c r="E990" s="268">
        <v>10.4076</v>
      </c>
      <c r="F990" s="269"/>
      <c r="G990" s="270"/>
      <c r="H990" s="271"/>
      <c r="I990" s="265"/>
      <c r="J990" s="272"/>
      <c r="K990" s="265"/>
      <c r="M990" s="266" t="s">
        <v>813</v>
      </c>
      <c r="O990" s="255"/>
    </row>
    <row r="991" spans="1:15" ht="22.5">
      <c r="A991" s="264"/>
      <c r="B991" s="267"/>
      <c r="C991" s="341" t="s">
        <v>814</v>
      </c>
      <c r="D991" s="342"/>
      <c r="E991" s="268">
        <v>80.7433</v>
      </c>
      <c r="F991" s="269"/>
      <c r="G991" s="270"/>
      <c r="H991" s="271"/>
      <c r="I991" s="265"/>
      <c r="J991" s="272"/>
      <c r="K991" s="265"/>
      <c r="M991" s="266" t="s">
        <v>814</v>
      </c>
      <c r="O991" s="255"/>
    </row>
    <row r="992" spans="1:15" ht="12.75">
      <c r="A992" s="264"/>
      <c r="B992" s="267"/>
      <c r="C992" s="341" t="s">
        <v>815</v>
      </c>
      <c r="D992" s="342"/>
      <c r="E992" s="268">
        <v>129.5727</v>
      </c>
      <c r="F992" s="269"/>
      <c r="G992" s="270"/>
      <c r="H992" s="271"/>
      <c r="I992" s="265"/>
      <c r="J992" s="272"/>
      <c r="K992" s="265"/>
      <c r="M992" s="266" t="s">
        <v>815</v>
      </c>
      <c r="O992" s="255"/>
    </row>
    <row r="993" spans="1:80" ht="22.5">
      <c r="A993" s="256">
        <v>76</v>
      </c>
      <c r="B993" s="257" t="s">
        <v>818</v>
      </c>
      <c r="C993" s="258" t="s">
        <v>819</v>
      </c>
      <c r="D993" s="259" t="s">
        <v>123</v>
      </c>
      <c r="E993" s="260">
        <v>593.765</v>
      </c>
      <c r="F993" s="260"/>
      <c r="G993" s="261">
        <f>E993*F993</f>
        <v>0</v>
      </c>
      <c r="H993" s="262">
        <v>0.00176</v>
      </c>
      <c r="I993" s="263">
        <f>E993*H993</f>
        <v>1.0450264</v>
      </c>
      <c r="J993" s="262">
        <v>0</v>
      </c>
      <c r="K993" s="263">
        <f>E993*J993</f>
        <v>0</v>
      </c>
      <c r="O993" s="255">
        <v>2</v>
      </c>
      <c r="AA993" s="228">
        <v>1</v>
      </c>
      <c r="AB993" s="228">
        <v>7</v>
      </c>
      <c r="AC993" s="228">
        <v>7</v>
      </c>
      <c r="AZ993" s="228">
        <v>2</v>
      </c>
      <c r="BA993" s="228">
        <f>IF(AZ993=1,G993,0)</f>
        <v>0</v>
      </c>
      <c r="BB993" s="228">
        <f>IF(AZ993=2,G993,0)</f>
        <v>0</v>
      </c>
      <c r="BC993" s="228">
        <f>IF(AZ993=3,G993,0)</f>
        <v>0</v>
      </c>
      <c r="BD993" s="228">
        <f>IF(AZ993=4,G993,0)</f>
        <v>0</v>
      </c>
      <c r="BE993" s="228">
        <f>IF(AZ993=5,G993,0)</f>
        <v>0</v>
      </c>
      <c r="CA993" s="255">
        <v>1</v>
      </c>
      <c r="CB993" s="255">
        <v>7</v>
      </c>
    </row>
    <row r="994" spans="1:15" ht="33.75">
      <c r="A994" s="264"/>
      <c r="B994" s="267"/>
      <c r="C994" s="341" t="s">
        <v>820</v>
      </c>
      <c r="D994" s="342"/>
      <c r="E994" s="268">
        <v>0</v>
      </c>
      <c r="F994" s="269"/>
      <c r="G994" s="270"/>
      <c r="H994" s="271"/>
      <c r="I994" s="265"/>
      <c r="J994" s="272"/>
      <c r="K994" s="265"/>
      <c r="M994" s="266" t="s">
        <v>820</v>
      </c>
      <c r="O994" s="255"/>
    </row>
    <row r="995" spans="1:15" ht="33.75">
      <c r="A995" s="264"/>
      <c r="B995" s="267"/>
      <c r="C995" s="341" t="s">
        <v>821</v>
      </c>
      <c r="D995" s="342"/>
      <c r="E995" s="268">
        <v>0</v>
      </c>
      <c r="F995" s="269"/>
      <c r="G995" s="270"/>
      <c r="H995" s="271"/>
      <c r="I995" s="265"/>
      <c r="J995" s="272"/>
      <c r="K995" s="265"/>
      <c r="M995" s="266" t="s">
        <v>821</v>
      </c>
      <c r="O995" s="255"/>
    </row>
    <row r="996" spans="1:15" ht="22.5">
      <c r="A996" s="264"/>
      <c r="B996" s="267"/>
      <c r="C996" s="341" t="s">
        <v>822</v>
      </c>
      <c r="D996" s="342"/>
      <c r="E996" s="268">
        <v>0</v>
      </c>
      <c r="F996" s="269"/>
      <c r="G996" s="270"/>
      <c r="H996" s="271"/>
      <c r="I996" s="265"/>
      <c r="J996" s="272"/>
      <c r="K996" s="265"/>
      <c r="M996" s="266" t="s">
        <v>822</v>
      </c>
      <c r="O996" s="255"/>
    </row>
    <row r="997" spans="1:15" ht="33.75">
      <c r="A997" s="264"/>
      <c r="B997" s="267"/>
      <c r="C997" s="341" t="s">
        <v>823</v>
      </c>
      <c r="D997" s="342"/>
      <c r="E997" s="268">
        <v>0</v>
      </c>
      <c r="F997" s="269"/>
      <c r="G997" s="270"/>
      <c r="H997" s="271"/>
      <c r="I997" s="265"/>
      <c r="J997" s="272"/>
      <c r="K997" s="265"/>
      <c r="M997" s="266" t="s">
        <v>823</v>
      </c>
      <c r="O997" s="255"/>
    </row>
    <row r="998" spans="1:15" ht="22.5">
      <c r="A998" s="264"/>
      <c r="B998" s="267"/>
      <c r="C998" s="341" t="s">
        <v>812</v>
      </c>
      <c r="D998" s="342"/>
      <c r="E998" s="268">
        <v>10.08</v>
      </c>
      <c r="F998" s="269"/>
      <c r="G998" s="270"/>
      <c r="H998" s="271"/>
      <c r="I998" s="265"/>
      <c r="J998" s="272"/>
      <c r="K998" s="265"/>
      <c r="M998" s="266" t="s">
        <v>812</v>
      </c>
      <c r="O998" s="255"/>
    </row>
    <row r="999" spans="1:15" ht="12.75">
      <c r="A999" s="264"/>
      <c r="B999" s="267"/>
      <c r="C999" s="341" t="s">
        <v>813</v>
      </c>
      <c r="D999" s="342"/>
      <c r="E999" s="268">
        <v>10.4076</v>
      </c>
      <c r="F999" s="269"/>
      <c r="G999" s="270"/>
      <c r="H999" s="271"/>
      <c r="I999" s="265"/>
      <c r="J999" s="272"/>
      <c r="K999" s="265"/>
      <c r="M999" s="266" t="s">
        <v>813</v>
      </c>
      <c r="O999" s="255"/>
    </row>
    <row r="1000" spans="1:15" ht="22.5">
      <c r="A1000" s="264"/>
      <c r="B1000" s="267"/>
      <c r="C1000" s="341" t="s">
        <v>824</v>
      </c>
      <c r="D1000" s="342"/>
      <c r="E1000" s="268">
        <v>81.1192</v>
      </c>
      <c r="F1000" s="269"/>
      <c r="G1000" s="270"/>
      <c r="H1000" s="271"/>
      <c r="I1000" s="265"/>
      <c r="J1000" s="272"/>
      <c r="K1000" s="265"/>
      <c r="M1000" s="266" t="s">
        <v>824</v>
      </c>
      <c r="O1000" s="255"/>
    </row>
    <row r="1001" spans="1:15" ht="12.75">
      <c r="A1001" s="264"/>
      <c r="B1001" s="267"/>
      <c r="C1001" s="341" t="s">
        <v>825</v>
      </c>
      <c r="D1001" s="342"/>
      <c r="E1001" s="268">
        <v>186.9653</v>
      </c>
      <c r="F1001" s="269"/>
      <c r="G1001" s="270"/>
      <c r="H1001" s="271"/>
      <c r="I1001" s="265"/>
      <c r="J1001" s="272"/>
      <c r="K1001" s="265"/>
      <c r="M1001" s="266" t="s">
        <v>825</v>
      </c>
      <c r="O1001" s="255"/>
    </row>
    <row r="1002" spans="1:15" ht="22.5">
      <c r="A1002" s="264"/>
      <c r="B1002" s="267"/>
      <c r="C1002" s="341" t="s">
        <v>826</v>
      </c>
      <c r="D1002" s="342"/>
      <c r="E1002" s="268">
        <v>94.8768</v>
      </c>
      <c r="F1002" s="269"/>
      <c r="G1002" s="270"/>
      <c r="H1002" s="271"/>
      <c r="I1002" s="265"/>
      <c r="J1002" s="272"/>
      <c r="K1002" s="265"/>
      <c r="M1002" s="266" t="s">
        <v>826</v>
      </c>
      <c r="O1002" s="255"/>
    </row>
    <row r="1003" spans="1:15" ht="22.5">
      <c r="A1003" s="264"/>
      <c r="B1003" s="267"/>
      <c r="C1003" s="341" t="s">
        <v>814</v>
      </c>
      <c r="D1003" s="342"/>
      <c r="E1003" s="268">
        <v>80.7433</v>
      </c>
      <c r="F1003" s="269"/>
      <c r="G1003" s="270"/>
      <c r="H1003" s="271"/>
      <c r="I1003" s="265"/>
      <c r="J1003" s="272"/>
      <c r="K1003" s="265"/>
      <c r="M1003" s="266" t="s">
        <v>814</v>
      </c>
      <c r="O1003" s="255"/>
    </row>
    <row r="1004" spans="1:15" ht="12.75">
      <c r="A1004" s="264"/>
      <c r="B1004" s="267"/>
      <c r="C1004" s="341" t="s">
        <v>815</v>
      </c>
      <c r="D1004" s="342"/>
      <c r="E1004" s="268">
        <v>129.5727</v>
      </c>
      <c r="F1004" s="269"/>
      <c r="G1004" s="270"/>
      <c r="H1004" s="271"/>
      <c r="I1004" s="265"/>
      <c r="J1004" s="272"/>
      <c r="K1004" s="265"/>
      <c r="M1004" s="266" t="s">
        <v>815</v>
      </c>
      <c r="O1004" s="255"/>
    </row>
    <row r="1005" spans="1:80" ht="22.5">
      <c r="A1005" s="256">
        <v>77</v>
      </c>
      <c r="B1005" s="257" t="s">
        <v>827</v>
      </c>
      <c r="C1005" s="258" t="s">
        <v>828</v>
      </c>
      <c r="D1005" s="259" t="s">
        <v>123</v>
      </c>
      <c r="E1005" s="260">
        <v>593.765</v>
      </c>
      <c r="F1005" s="260"/>
      <c r="G1005" s="261">
        <f>E1005*F1005</f>
        <v>0</v>
      </c>
      <c r="H1005" s="262">
        <v>0.00023</v>
      </c>
      <c r="I1005" s="263">
        <f>E1005*H1005</f>
        <v>0.13656595</v>
      </c>
      <c r="J1005" s="262">
        <v>0</v>
      </c>
      <c r="K1005" s="263">
        <f>E1005*J1005</f>
        <v>0</v>
      </c>
      <c r="O1005" s="255">
        <v>2</v>
      </c>
      <c r="AA1005" s="228">
        <v>1</v>
      </c>
      <c r="AB1005" s="228">
        <v>7</v>
      </c>
      <c r="AC1005" s="228">
        <v>7</v>
      </c>
      <c r="AZ1005" s="228">
        <v>2</v>
      </c>
      <c r="BA1005" s="228">
        <f>IF(AZ1005=1,G1005,0)</f>
        <v>0</v>
      </c>
      <c r="BB1005" s="228">
        <f>IF(AZ1005=2,G1005,0)</f>
        <v>0</v>
      </c>
      <c r="BC1005" s="228">
        <f>IF(AZ1005=3,G1005,0)</f>
        <v>0</v>
      </c>
      <c r="BD1005" s="228">
        <f>IF(AZ1005=4,G1005,0)</f>
        <v>0</v>
      </c>
      <c r="BE1005" s="228">
        <f>IF(AZ1005=5,G1005,0)</f>
        <v>0</v>
      </c>
      <c r="CA1005" s="255">
        <v>1</v>
      </c>
      <c r="CB1005" s="255">
        <v>7</v>
      </c>
    </row>
    <row r="1006" spans="1:15" ht="22.5">
      <c r="A1006" s="264"/>
      <c r="B1006" s="267"/>
      <c r="C1006" s="341" t="s">
        <v>812</v>
      </c>
      <c r="D1006" s="342"/>
      <c r="E1006" s="268">
        <v>10.08</v>
      </c>
      <c r="F1006" s="269"/>
      <c r="G1006" s="270"/>
      <c r="H1006" s="271"/>
      <c r="I1006" s="265"/>
      <c r="J1006" s="272"/>
      <c r="K1006" s="265"/>
      <c r="M1006" s="266" t="s">
        <v>812</v>
      </c>
      <c r="O1006" s="255"/>
    </row>
    <row r="1007" spans="1:15" ht="12.75">
      <c r="A1007" s="264"/>
      <c r="B1007" s="267"/>
      <c r="C1007" s="341" t="s">
        <v>813</v>
      </c>
      <c r="D1007" s="342"/>
      <c r="E1007" s="268">
        <v>10.4076</v>
      </c>
      <c r="F1007" s="269"/>
      <c r="G1007" s="270"/>
      <c r="H1007" s="271"/>
      <c r="I1007" s="265"/>
      <c r="J1007" s="272"/>
      <c r="K1007" s="265"/>
      <c r="M1007" s="266" t="s">
        <v>813</v>
      </c>
      <c r="O1007" s="255"/>
    </row>
    <row r="1008" spans="1:15" ht="22.5">
      <c r="A1008" s="264"/>
      <c r="B1008" s="267"/>
      <c r="C1008" s="341" t="s">
        <v>824</v>
      </c>
      <c r="D1008" s="342"/>
      <c r="E1008" s="268">
        <v>81.1192</v>
      </c>
      <c r="F1008" s="269"/>
      <c r="G1008" s="270"/>
      <c r="H1008" s="271"/>
      <c r="I1008" s="265"/>
      <c r="J1008" s="272"/>
      <c r="K1008" s="265"/>
      <c r="M1008" s="266" t="s">
        <v>824</v>
      </c>
      <c r="O1008" s="255"/>
    </row>
    <row r="1009" spans="1:15" ht="12.75">
      <c r="A1009" s="264"/>
      <c r="B1009" s="267"/>
      <c r="C1009" s="341" t="s">
        <v>825</v>
      </c>
      <c r="D1009" s="342"/>
      <c r="E1009" s="268">
        <v>186.9653</v>
      </c>
      <c r="F1009" s="269"/>
      <c r="G1009" s="270"/>
      <c r="H1009" s="271"/>
      <c r="I1009" s="265"/>
      <c r="J1009" s="272"/>
      <c r="K1009" s="265"/>
      <c r="M1009" s="266" t="s">
        <v>825</v>
      </c>
      <c r="O1009" s="255"/>
    </row>
    <row r="1010" spans="1:15" ht="22.5">
      <c r="A1010" s="264"/>
      <c r="B1010" s="267"/>
      <c r="C1010" s="341" t="s">
        <v>826</v>
      </c>
      <c r="D1010" s="342"/>
      <c r="E1010" s="268">
        <v>94.8768</v>
      </c>
      <c r="F1010" s="269"/>
      <c r="G1010" s="270"/>
      <c r="H1010" s="271"/>
      <c r="I1010" s="265"/>
      <c r="J1010" s="272"/>
      <c r="K1010" s="265"/>
      <c r="M1010" s="266" t="s">
        <v>826</v>
      </c>
      <c r="O1010" s="255"/>
    </row>
    <row r="1011" spans="1:15" ht="22.5">
      <c r="A1011" s="264"/>
      <c r="B1011" s="267"/>
      <c r="C1011" s="341" t="s">
        <v>814</v>
      </c>
      <c r="D1011" s="342"/>
      <c r="E1011" s="268">
        <v>80.7433</v>
      </c>
      <c r="F1011" s="269"/>
      <c r="G1011" s="270"/>
      <c r="H1011" s="271"/>
      <c r="I1011" s="265"/>
      <c r="J1011" s="272"/>
      <c r="K1011" s="265"/>
      <c r="M1011" s="266" t="s">
        <v>814</v>
      </c>
      <c r="O1011" s="255"/>
    </row>
    <row r="1012" spans="1:15" ht="12.75">
      <c r="A1012" s="264"/>
      <c r="B1012" s="267"/>
      <c r="C1012" s="341" t="s">
        <v>815</v>
      </c>
      <c r="D1012" s="342"/>
      <c r="E1012" s="268">
        <v>129.5727</v>
      </c>
      <c r="F1012" s="269"/>
      <c r="G1012" s="270"/>
      <c r="H1012" s="271"/>
      <c r="I1012" s="265"/>
      <c r="J1012" s="272"/>
      <c r="K1012" s="265"/>
      <c r="M1012" s="266" t="s">
        <v>815</v>
      </c>
      <c r="O1012" s="255"/>
    </row>
    <row r="1013" spans="1:80" ht="12.75">
      <c r="A1013" s="256">
        <v>78</v>
      </c>
      <c r="B1013" s="257" t="s">
        <v>829</v>
      </c>
      <c r="C1013" s="258" t="s">
        <v>830</v>
      </c>
      <c r="D1013" s="259" t="s">
        <v>123</v>
      </c>
      <c r="E1013" s="260">
        <v>20.4876</v>
      </c>
      <c r="F1013" s="260"/>
      <c r="G1013" s="261">
        <f>E1013*F1013</f>
        <v>0</v>
      </c>
      <c r="H1013" s="262">
        <v>0</v>
      </c>
      <c r="I1013" s="263">
        <f>E1013*H1013</f>
        <v>0</v>
      </c>
      <c r="J1013" s="262">
        <v>0</v>
      </c>
      <c r="K1013" s="263">
        <f>E1013*J1013</f>
        <v>0</v>
      </c>
      <c r="O1013" s="255">
        <v>2</v>
      </c>
      <c r="AA1013" s="228">
        <v>1</v>
      </c>
      <c r="AB1013" s="228">
        <v>7</v>
      </c>
      <c r="AC1013" s="228">
        <v>7</v>
      </c>
      <c r="AZ1013" s="228">
        <v>2</v>
      </c>
      <c r="BA1013" s="228">
        <f>IF(AZ1013=1,G1013,0)</f>
        <v>0</v>
      </c>
      <c r="BB1013" s="228">
        <f>IF(AZ1013=2,G1013,0)</f>
        <v>0</v>
      </c>
      <c r="BC1013" s="228">
        <f>IF(AZ1013=3,G1013,0)</f>
        <v>0</v>
      </c>
      <c r="BD1013" s="228">
        <f>IF(AZ1013=4,G1013,0)</f>
        <v>0</v>
      </c>
      <c r="BE1013" s="228">
        <f>IF(AZ1013=5,G1013,0)</f>
        <v>0</v>
      </c>
      <c r="CA1013" s="255">
        <v>1</v>
      </c>
      <c r="CB1013" s="255">
        <v>7</v>
      </c>
    </row>
    <row r="1014" spans="1:15" ht="22.5">
      <c r="A1014" s="264"/>
      <c r="B1014" s="267"/>
      <c r="C1014" s="341" t="s">
        <v>812</v>
      </c>
      <c r="D1014" s="342"/>
      <c r="E1014" s="268">
        <v>10.08</v>
      </c>
      <c r="F1014" s="269"/>
      <c r="G1014" s="270"/>
      <c r="H1014" s="271"/>
      <c r="I1014" s="265"/>
      <c r="J1014" s="272"/>
      <c r="K1014" s="265"/>
      <c r="M1014" s="266" t="s">
        <v>812</v>
      </c>
      <c r="O1014" s="255"/>
    </row>
    <row r="1015" spans="1:15" ht="12.75">
      <c r="A1015" s="264"/>
      <c r="B1015" s="267"/>
      <c r="C1015" s="341" t="s">
        <v>813</v>
      </c>
      <c r="D1015" s="342"/>
      <c r="E1015" s="268">
        <v>10.4076</v>
      </c>
      <c r="F1015" s="269"/>
      <c r="G1015" s="270"/>
      <c r="H1015" s="271"/>
      <c r="I1015" s="265"/>
      <c r="J1015" s="272"/>
      <c r="K1015" s="265"/>
      <c r="M1015" s="266" t="s">
        <v>813</v>
      </c>
      <c r="O1015" s="255"/>
    </row>
    <row r="1016" spans="1:80" ht="12.75">
      <c r="A1016" s="256">
        <v>79</v>
      </c>
      <c r="B1016" s="257" t="s">
        <v>831</v>
      </c>
      <c r="C1016" s="258" t="s">
        <v>832</v>
      </c>
      <c r="D1016" s="259" t="s">
        <v>806</v>
      </c>
      <c r="E1016" s="260">
        <v>2.801834324</v>
      </c>
      <c r="F1016" s="260"/>
      <c r="G1016" s="261">
        <f>E1016*F1016</f>
        <v>0</v>
      </c>
      <c r="H1016" s="262">
        <v>0</v>
      </c>
      <c r="I1016" s="263">
        <f>E1016*H1016</f>
        <v>0</v>
      </c>
      <c r="J1016" s="262"/>
      <c r="K1016" s="263">
        <f>E1016*J1016</f>
        <v>0</v>
      </c>
      <c r="O1016" s="255">
        <v>2</v>
      </c>
      <c r="AA1016" s="228">
        <v>7</v>
      </c>
      <c r="AB1016" s="228">
        <v>1001</v>
      </c>
      <c r="AC1016" s="228">
        <v>5</v>
      </c>
      <c r="AZ1016" s="228">
        <v>2</v>
      </c>
      <c r="BA1016" s="228">
        <f>IF(AZ1016=1,G1016,0)</f>
        <v>0</v>
      </c>
      <c r="BB1016" s="228">
        <f>IF(AZ1016=2,G1016,0)</f>
        <v>0</v>
      </c>
      <c r="BC1016" s="228">
        <f>IF(AZ1016=3,G1016,0)</f>
        <v>0</v>
      </c>
      <c r="BD1016" s="228">
        <f>IF(AZ1016=4,G1016,0)</f>
        <v>0</v>
      </c>
      <c r="BE1016" s="228">
        <f>IF(AZ1016=5,G1016,0)</f>
        <v>0</v>
      </c>
      <c r="CA1016" s="255">
        <v>7</v>
      </c>
      <c r="CB1016" s="255">
        <v>1001</v>
      </c>
    </row>
    <row r="1017" spans="1:57" ht="12.75">
      <c r="A1017" s="273"/>
      <c r="B1017" s="274" t="s">
        <v>100</v>
      </c>
      <c r="C1017" s="275" t="s">
        <v>809</v>
      </c>
      <c r="D1017" s="276"/>
      <c r="E1017" s="277"/>
      <c r="F1017" s="278"/>
      <c r="G1017" s="279">
        <f>SUM(G982:G1016)</f>
        <v>0</v>
      </c>
      <c r="H1017" s="280"/>
      <c r="I1017" s="281">
        <f>SUM(I982:I1016)</f>
        <v>2.801834324</v>
      </c>
      <c r="J1017" s="280"/>
      <c r="K1017" s="281">
        <f>SUM(K982:K1016)</f>
        <v>0</v>
      </c>
      <c r="O1017" s="255">
        <v>4</v>
      </c>
      <c r="BA1017" s="282">
        <f>SUM(BA982:BA1016)</f>
        <v>0</v>
      </c>
      <c r="BB1017" s="282">
        <f>SUM(BB982:BB1016)</f>
        <v>0</v>
      </c>
      <c r="BC1017" s="282">
        <f>SUM(BC982:BC1016)</f>
        <v>0</v>
      </c>
      <c r="BD1017" s="282">
        <f>SUM(BD982:BD1016)</f>
        <v>0</v>
      </c>
      <c r="BE1017" s="282">
        <f>SUM(BE982:BE1016)</f>
        <v>0</v>
      </c>
    </row>
    <row r="1018" spans="1:15" ht="12.75">
      <c r="A1018" s="245" t="s">
        <v>97</v>
      </c>
      <c r="B1018" s="246" t="s">
        <v>833</v>
      </c>
      <c r="C1018" s="247" t="s">
        <v>834</v>
      </c>
      <c r="D1018" s="248"/>
      <c r="E1018" s="249"/>
      <c r="F1018" s="249"/>
      <c r="G1018" s="250"/>
      <c r="H1018" s="251"/>
      <c r="I1018" s="252"/>
      <c r="J1018" s="253"/>
      <c r="K1018" s="254"/>
      <c r="O1018" s="255">
        <v>1</v>
      </c>
    </row>
    <row r="1019" spans="1:80" ht="12.75">
      <c r="A1019" s="256">
        <v>80</v>
      </c>
      <c r="B1019" s="257" t="s">
        <v>836</v>
      </c>
      <c r="C1019" s="258" t="s">
        <v>837</v>
      </c>
      <c r="D1019" s="259" t="s">
        <v>123</v>
      </c>
      <c r="E1019" s="260">
        <v>2</v>
      </c>
      <c r="F1019" s="260"/>
      <c r="G1019" s="261">
        <f>E1019*F1019</f>
        <v>0</v>
      </c>
      <c r="H1019" s="262">
        <v>0</v>
      </c>
      <c r="I1019" s="263">
        <f>E1019*H1019</f>
        <v>0</v>
      </c>
      <c r="J1019" s="262">
        <v>0</v>
      </c>
      <c r="K1019" s="263">
        <f>E1019*J1019</f>
        <v>0</v>
      </c>
      <c r="O1019" s="255">
        <v>2</v>
      </c>
      <c r="AA1019" s="228">
        <v>1</v>
      </c>
      <c r="AB1019" s="228">
        <v>7</v>
      </c>
      <c r="AC1019" s="228">
        <v>7</v>
      </c>
      <c r="AZ1019" s="228">
        <v>2</v>
      </c>
      <c r="BA1019" s="228">
        <f>IF(AZ1019=1,G1019,0)</f>
        <v>0</v>
      </c>
      <c r="BB1019" s="228">
        <f>IF(AZ1019=2,G1019,0)</f>
        <v>0</v>
      </c>
      <c r="BC1019" s="228">
        <f>IF(AZ1019=3,G1019,0)</f>
        <v>0</v>
      </c>
      <c r="BD1019" s="228">
        <f>IF(AZ1019=4,G1019,0)</f>
        <v>0</v>
      </c>
      <c r="BE1019" s="228">
        <f>IF(AZ1019=5,G1019,0)</f>
        <v>0</v>
      </c>
      <c r="CA1019" s="255">
        <v>1</v>
      </c>
      <c r="CB1019" s="255">
        <v>7</v>
      </c>
    </row>
    <row r="1020" spans="1:15" ht="22.5">
      <c r="A1020" s="264"/>
      <c r="B1020" s="267"/>
      <c r="C1020" s="341" t="s">
        <v>140</v>
      </c>
      <c r="D1020" s="342"/>
      <c r="E1020" s="268">
        <v>2</v>
      </c>
      <c r="F1020" s="269"/>
      <c r="G1020" s="270"/>
      <c r="H1020" s="271"/>
      <c r="I1020" s="265"/>
      <c r="J1020" s="272"/>
      <c r="K1020" s="265"/>
      <c r="M1020" s="266" t="s">
        <v>140</v>
      </c>
      <c r="O1020" s="255"/>
    </row>
    <row r="1021" spans="1:80" ht="22.5">
      <c r="A1021" s="305">
        <v>81</v>
      </c>
      <c r="B1021" s="306" t="s">
        <v>838</v>
      </c>
      <c r="C1021" s="307" t="s">
        <v>839</v>
      </c>
      <c r="D1021" s="308" t="s">
        <v>123</v>
      </c>
      <c r="E1021" s="309">
        <v>1186.011</v>
      </c>
      <c r="F1021" s="309"/>
      <c r="G1021" s="310">
        <f>E1021*F1021</f>
        <v>0</v>
      </c>
      <c r="H1021" s="262">
        <v>0</v>
      </c>
      <c r="I1021" s="263">
        <f>E1021*H1021</f>
        <v>0</v>
      </c>
      <c r="J1021" s="262">
        <v>0</v>
      </c>
      <c r="K1021" s="263">
        <f>E1021*J1021</f>
        <v>0</v>
      </c>
      <c r="O1021" s="255">
        <v>2</v>
      </c>
      <c r="AA1021" s="228">
        <v>1</v>
      </c>
      <c r="AB1021" s="228">
        <v>7</v>
      </c>
      <c r="AC1021" s="228">
        <v>7</v>
      </c>
      <c r="AZ1021" s="228">
        <v>2</v>
      </c>
      <c r="BA1021" s="228">
        <f>IF(AZ1021=1,G1021,0)</f>
        <v>0</v>
      </c>
      <c r="BB1021" s="228">
        <f>IF(AZ1021=2,G1021,0)</f>
        <v>0</v>
      </c>
      <c r="BC1021" s="228">
        <f>IF(AZ1021=3,G1021,0)</f>
        <v>0</v>
      </c>
      <c r="BD1021" s="228">
        <f>IF(AZ1021=4,G1021,0)</f>
        <v>0</v>
      </c>
      <c r="BE1021" s="228">
        <f>IF(AZ1021=5,G1021,0)</f>
        <v>0</v>
      </c>
      <c r="CA1021" s="255">
        <v>1</v>
      </c>
      <c r="CB1021" s="255">
        <v>7</v>
      </c>
    </row>
    <row r="1022" spans="1:15" ht="12.75">
      <c r="A1022" s="264"/>
      <c r="B1022" s="267"/>
      <c r="C1022" s="341" t="s">
        <v>840</v>
      </c>
      <c r="D1022" s="342"/>
      <c r="E1022" s="268">
        <v>472.5</v>
      </c>
      <c r="F1022" s="269"/>
      <c r="G1022" s="270"/>
      <c r="H1022" s="271"/>
      <c r="I1022" s="265"/>
      <c r="J1022" s="272"/>
      <c r="K1022" s="265"/>
      <c r="M1022" s="266" t="s">
        <v>840</v>
      </c>
      <c r="O1022" s="255"/>
    </row>
    <row r="1023" spans="1:15" ht="12.75">
      <c r="A1023" s="264"/>
      <c r="B1023" s="267"/>
      <c r="C1023" s="341" t="s">
        <v>841</v>
      </c>
      <c r="D1023" s="342"/>
      <c r="E1023" s="268">
        <v>69.3</v>
      </c>
      <c r="F1023" s="269"/>
      <c r="G1023" s="270"/>
      <c r="H1023" s="271"/>
      <c r="I1023" s="265"/>
      <c r="J1023" s="272"/>
      <c r="K1023" s="265"/>
      <c r="M1023" s="266" t="s">
        <v>841</v>
      </c>
      <c r="O1023" s="255"/>
    </row>
    <row r="1024" spans="1:15" ht="12.75">
      <c r="A1024" s="264"/>
      <c r="B1024" s="267"/>
      <c r="C1024" s="341" t="s">
        <v>842</v>
      </c>
      <c r="D1024" s="342"/>
      <c r="E1024" s="268">
        <v>12.6</v>
      </c>
      <c r="F1024" s="269"/>
      <c r="G1024" s="270"/>
      <c r="H1024" s="271"/>
      <c r="I1024" s="265"/>
      <c r="J1024" s="272"/>
      <c r="K1024" s="265"/>
      <c r="M1024" s="266" t="s">
        <v>842</v>
      </c>
      <c r="O1024" s="255"/>
    </row>
    <row r="1025" spans="1:15" ht="22.5">
      <c r="A1025" s="264"/>
      <c r="B1025" s="267"/>
      <c r="C1025" s="341" t="s">
        <v>843</v>
      </c>
      <c r="D1025" s="342"/>
      <c r="E1025" s="268">
        <v>342.4344</v>
      </c>
      <c r="F1025" s="269"/>
      <c r="G1025" s="270"/>
      <c r="H1025" s="271"/>
      <c r="I1025" s="265"/>
      <c r="J1025" s="272"/>
      <c r="K1025" s="265"/>
      <c r="M1025" s="266" t="s">
        <v>843</v>
      </c>
      <c r="O1025" s="255"/>
    </row>
    <row r="1026" spans="1:15" ht="22.5">
      <c r="A1026" s="264"/>
      <c r="B1026" s="267"/>
      <c r="C1026" s="341" t="s">
        <v>844</v>
      </c>
      <c r="D1026" s="342"/>
      <c r="E1026" s="268">
        <v>241.9266</v>
      </c>
      <c r="F1026" s="269"/>
      <c r="G1026" s="270"/>
      <c r="H1026" s="271"/>
      <c r="I1026" s="265"/>
      <c r="J1026" s="272"/>
      <c r="K1026" s="265"/>
      <c r="M1026" s="266" t="s">
        <v>844</v>
      </c>
      <c r="O1026" s="255"/>
    </row>
    <row r="1027" spans="1:15" ht="12.75">
      <c r="A1027" s="264"/>
      <c r="B1027" s="267"/>
      <c r="C1027" s="341" t="s">
        <v>845</v>
      </c>
      <c r="D1027" s="342"/>
      <c r="E1027" s="268">
        <v>47.25</v>
      </c>
      <c r="F1027" s="269"/>
      <c r="G1027" s="270"/>
      <c r="H1027" s="271"/>
      <c r="I1027" s="265"/>
      <c r="J1027" s="272"/>
      <c r="K1027" s="265"/>
      <c r="M1027" s="266" t="s">
        <v>845</v>
      </c>
      <c r="O1027" s="255"/>
    </row>
    <row r="1028" spans="1:80" ht="22.5">
      <c r="A1028" s="256">
        <v>82</v>
      </c>
      <c r="B1028" s="257" t="s">
        <v>846</v>
      </c>
      <c r="C1028" s="258" t="s">
        <v>847</v>
      </c>
      <c r="D1028" s="259" t="s">
        <v>123</v>
      </c>
      <c r="E1028" s="260">
        <v>2</v>
      </c>
      <c r="F1028" s="260"/>
      <c r="G1028" s="261">
        <f>E1028*F1028</f>
        <v>0</v>
      </c>
      <c r="H1028" s="262">
        <v>0.00053</v>
      </c>
      <c r="I1028" s="263">
        <f>E1028*H1028</f>
        <v>0.00106</v>
      </c>
      <c r="J1028" s="262">
        <v>0</v>
      </c>
      <c r="K1028" s="263">
        <f>E1028*J1028</f>
        <v>0</v>
      </c>
      <c r="O1028" s="255">
        <v>2</v>
      </c>
      <c r="AA1028" s="228">
        <v>1</v>
      </c>
      <c r="AB1028" s="228">
        <v>7</v>
      </c>
      <c r="AC1028" s="228">
        <v>7</v>
      </c>
      <c r="AZ1028" s="228">
        <v>2</v>
      </c>
      <c r="BA1028" s="228">
        <f>IF(AZ1028=1,G1028,0)</f>
        <v>0</v>
      </c>
      <c r="BB1028" s="228">
        <f>IF(AZ1028=2,G1028,0)</f>
        <v>0</v>
      </c>
      <c r="BC1028" s="228">
        <f>IF(AZ1028=3,G1028,0)</f>
        <v>0</v>
      </c>
      <c r="BD1028" s="228">
        <f>IF(AZ1028=4,G1028,0)</f>
        <v>0</v>
      </c>
      <c r="BE1028" s="228">
        <f>IF(AZ1028=5,G1028,0)</f>
        <v>0</v>
      </c>
      <c r="CA1028" s="255">
        <v>1</v>
      </c>
      <c r="CB1028" s="255">
        <v>7</v>
      </c>
    </row>
    <row r="1029" spans="1:15" ht="22.5">
      <c r="A1029" s="264"/>
      <c r="B1029" s="267"/>
      <c r="C1029" s="341" t="s">
        <v>140</v>
      </c>
      <c r="D1029" s="342"/>
      <c r="E1029" s="268">
        <v>2</v>
      </c>
      <c r="F1029" s="269"/>
      <c r="G1029" s="270"/>
      <c r="H1029" s="271"/>
      <c r="I1029" s="265"/>
      <c r="J1029" s="272"/>
      <c r="K1029" s="265"/>
      <c r="M1029" s="266" t="s">
        <v>140</v>
      </c>
      <c r="O1029" s="255"/>
    </row>
    <row r="1030" spans="1:80" ht="22.5">
      <c r="A1030" s="256">
        <v>83</v>
      </c>
      <c r="B1030" s="257" t="s">
        <v>848</v>
      </c>
      <c r="C1030" s="258" t="s">
        <v>849</v>
      </c>
      <c r="D1030" s="259" t="s">
        <v>123</v>
      </c>
      <c r="E1030" s="260">
        <v>2</v>
      </c>
      <c r="F1030" s="260"/>
      <c r="G1030" s="261">
        <f>E1030*F1030</f>
        <v>0</v>
      </c>
      <c r="H1030" s="262">
        <v>0.0002</v>
      </c>
      <c r="I1030" s="263">
        <f>E1030*H1030</f>
        <v>0.0004</v>
      </c>
      <c r="J1030" s="262">
        <v>0</v>
      </c>
      <c r="K1030" s="263">
        <f>E1030*J1030</f>
        <v>0</v>
      </c>
      <c r="O1030" s="255">
        <v>2</v>
      </c>
      <c r="AA1030" s="228">
        <v>1</v>
      </c>
      <c r="AB1030" s="228">
        <v>7</v>
      </c>
      <c r="AC1030" s="228">
        <v>7</v>
      </c>
      <c r="AZ1030" s="228">
        <v>2</v>
      </c>
      <c r="BA1030" s="228">
        <f>IF(AZ1030=1,G1030,0)</f>
        <v>0</v>
      </c>
      <c r="BB1030" s="228">
        <f>IF(AZ1030=2,G1030,0)</f>
        <v>0</v>
      </c>
      <c r="BC1030" s="228">
        <f>IF(AZ1030=3,G1030,0)</f>
        <v>0</v>
      </c>
      <c r="BD1030" s="228">
        <f>IF(AZ1030=4,G1030,0)</f>
        <v>0</v>
      </c>
      <c r="BE1030" s="228">
        <f>IF(AZ1030=5,G1030,0)</f>
        <v>0</v>
      </c>
      <c r="CA1030" s="255">
        <v>1</v>
      </c>
      <c r="CB1030" s="255">
        <v>7</v>
      </c>
    </row>
    <row r="1031" spans="1:15" ht="22.5">
      <c r="A1031" s="264"/>
      <c r="B1031" s="267"/>
      <c r="C1031" s="341" t="s">
        <v>140</v>
      </c>
      <c r="D1031" s="342"/>
      <c r="E1031" s="268">
        <v>2</v>
      </c>
      <c r="F1031" s="269"/>
      <c r="G1031" s="270"/>
      <c r="H1031" s="271"/>
      <c r="I1031" s="265"/>
      <c r="J1031" s="272"/>
      <c r="K1031" s="265"/>
      <c r="M1031" s="266" t="s">
        <v>140</v>
      </c>
      <c r="O1031" s="255"/>
    </row>
    <row r="1032" spans="1:80" ht="12.75">
      <c r="A1032" s="256">
        <v>84</v>
      </c>
      <c r="B1032" s="257" t="s">
        <v>850</v>
      </c>
      <c r="C1032" s="258" t="s">
        <v>851</v>
      </c>
      <c r="D1032" s="259" t="s">
        <v>123</v>
      </c>
      <c r="E1032" s="260">
        <v>1251.561</v>
      </c>
      <c r="F1032" s="260"/>
      <c r="G1032" s="261">
        <f>E1032*F1032</f>
        <v>0</v>
      </c>
      <c r="H1032" s="262">
        <v>7E-05</v>
      </c>
      <c r="I1032" s="263">
        <f>E1032*H1032</f>
        <v>0.08760926999999999</v>
      </c>
      <c r="J1032" s="262">
        <v>0</v>
      </c>
      <c r="K1032" s="263">
        <f>E1032*J1032</f>
        <v>0</v>
      </c>
      <c r="O1032" s="255">
        <v>2</v>
      </c>
      <c r="AA1032" s="228">
        <v>1</v>
      </c>
      <c r="AB1032" s="228">
        <v>7</v>
      </c>
      <c r="AC1032" s="228">
        <v>7</v>
      </c>
      <c r="AZ1032" s="228">
        <v>2</v>
      </c>
      <c r="BA1032" s="228">
        <f>IF(AZ1032=1,G1032,0)</f>
        <v>0</v>
      </c>
      <c r="BB1032" s="228">
        <f>IF(AZ1032=2,G1032,0)</f>
        <v>0</v>
      </c>
      <c r="BC1032" s="228">
        <f>IF(AZ1032=3,G1032,0)</f>
        <v>0</v>
      </c>
      <c r="BD1032" s="228">
        <f>IF(AZ1032=4,G1032,0)</f>
        <v>0</v>
      </c>
      <c r="BE1032" s="228">
        <f>IF(AZ1032=5,G1032,0)</f>
        <v>0</v>
      </c>
      <c r="CA1032" s="255">
        <v>1</v>
      </c>
      <c r="CB1032" s="255">
        <v>7</v>
      </c>
    </row>
    <row r="1033" spans="1:15" ht="12.75">
      <c r="A1033" s="264"/>
      <c r="B1033" s="267"/>
      <c r="C1033" s="341" t="s">
        <v>840</v>
      </c>
      <c r="D1033" s="342"/>
      <c r="E1033" s="268">
        <v>472.5</v>
      </c>
      <c r="F1033" s="269"/>
      <c r="G1033" s="270"/>
      <c r="H1033" s="271"/>
      <c r="I1033" s="265"/>
      <c r="J1033" s="272"/>
      <c r="K1033" s="265"/>
      <c r="M1033" s="266" t="s">
        <v>840</v>
      </c>
      <c r="O1033" s="255"/>
    </row>
    <row r="1034" spans="1:15" ht="12.75">
      <c r="A1034" s="264"/>
      <c r="B1034" s="267"/>
      <c r="C1034" s="341" t="s">
        <v>841</v>
      </c>
      <c r="D1034" s="342"/>
      <c r="E1034" s="268">
        <v>69.3</v>
      </c>
      <c r="F1034" s="269"/>
      <c r="G1034" s="270"/>
      <c r="H1034" s="271"/>
      <c r="I1034" s="265"/>
      <c r="J1034" s="272"/>
      <c r="K1034" s="265"/>
      <c r="M1034" s="266" t="s">
        <v>841</v>
      </c>
      <c r="O1034" s="255"/>
    </row>
    <row r="1035" spans="1:15" ht="12.75">
      <c r="A1035" s="264"/>
      <c r="B1035" s="267"/>
      <c r="C1035" s="341" t="s">
        <v>842</v>
      </c>
      <c r="D1035" s="342"/>
      <c r="E1035" s="268">
        <v>12.6</v>
      </c>
      <c r="F1035" s="269"/>
      <c r="G1035" s="270"/>
      <c r="H1035" s="271"/>
      <c r="I1035" s="265"/>
      <c r="J1035" s="272"/>
      <c r="K1035" s="265"/>
      <c r="M1035" s="266" t="s">
        <v>842</v>
      </c>
      <c r="O1035" s="255"/>
    </row>
    <row r="1036" spans="1:15" ht="22.5">
      <c r="A1036" s="264"/>
      <c r="B1036" s="267"/>
      <c r="C1036" s="341" t="s">
        <v>843</v>
      </c>
      <c r="D1036" s="342"/>
      <c r="E1036" s="268">
        <v>342.4344</v>
      </c>
      <c r="F1036" s="269"/>
      <c r="G1036" s="270"/>
      <c r="H1036" s="271"/>
      <c r="I1036" s="265"/>
      <c r="J1036" s="272"/>
      <c r="K1036" s="265"/>
      <c r="M1036" s="266" t="s">
        <v>843</v>
      </c>
      <c r="O1036" s="255"/>
    </row>
    <row r="1037" spans="1:15" ht="22.5">
      <c r="A1037" s="264"/>
      <c r="B1037" s="267"/>
      <c r="C1037" s="341" t="s">
        <v>844</v>
      </c>
      <c r="D1037" s="342"/>
      <c r="E1037" s="268">
        <v>241.9266</v>
      </c>
      <c r="F1037" s="269"/>
      <c r="G1037" s="270"/>
      <c r="H1037" s="271"/>
      <c r="I1037" s="265"/>
      <c r="J1037" s="272"/>
      <c r="K1037" s="265"/>
      <c r="M1037" s="266" t="s">
        <v>844</v>
      </c>
      <c r="O1037" s="255"/>
    </row>
    <row r="1038" spans="1:15" ht="12.75">
      <c r="A1038" s="264"/>
      <c r="B1038" s="267"/>
      <c r="C1038" s="341" t="s">
        <v>845</v>
      </c>
      <c r="D1038" s="342"/>
      <c r="E1038" s="268">
        <v>47.25</v>
      </c>
      <c r="F1038" s="269"/>
      <c r="G1038" s="270"/>
      <c r="H1038" s="271"/>
      <c r="I1038" s="265"/>
      <c r="J1038" s="272"/>
      <c r="K1038" s="265"/>
      <c r="M1038" s="266" t="s">
        <v>845</v>
      </c>
      <c r="O1038" s="255"/>
    </row>
    <row r="1039" spans="1:15" ht="12.75">
      <c r="A1039" s="264"/>
      <c r="B1039" s="267"/>
      <c r="C1039" s="341" t="s">
        <v>852</v>
      </c>
      <c r="D1039" s="342"/>
      <c r="E1039" s="268">
        <v>65.55</v>
      </c>
      <c r="F1039" s="269"/>
      <c r="G1039" s="270"/>
      <c r="H1039" s="271"/>
      <c r="I1039" s="265"/>
      <c r="J1039" s="272"/>
      <c r="K1039" s="265"/>
      <c r="M1039" s="266" t="s">
        <v>852</v>
      </c>
      <c r="O1039" s="255"/>
    </row>
    <row r="1040" spans="1:80" ht="22.5">
      <c r="A1040" s="305">
        <v>85</v>
      </c>
      <c r="B1040" s="306" t="s">
        <v>853</v>
      </c>
      <c r="C1040" s="307" t="s">
        <v>854</v>
      </c>
      <c r="D1040" s="308" t="s">
        <v>123</v>
      </c>
      <c r="E1040" s="309">
        <v>65.55</v>
      </c>
      <c r="F1040" s="309"/>
      <c r="G1040" s="310">
        <f>E1040*F1040</f>
        <v>0</v>
      </c>
      <c r="H1040" s="262">
        <v>0.00023</v>
      </c>
      <c r="I1040" s="263">
        <f>E1040*H1040</f>
        <v>0.0150765</v>
      </c>
      <c r="J1040" s="262">
        <v>0</v>
      </c>
      <c r="K1040" s="263">
        <f>E1040*J1040</f>
        <v>0</v>
      </c>
      <c r="O1040" s="255">
        <v>2</v>
      </c>
      <c r="AA1040" s="228">
        <v>1</v>
      </c>
      <c r="AB1040" s="228">
        <v>7</v>
      </c>
      <c r="AC1040" s="228">
        <v>7</v>
      </c>
      <c r="AZ1040" s="228">
        <v>2</v>
      </c>
      <c r="BA1040" s="228">
        <f>IF(AZ1040=1,G1040,0)</f>
        <v>0</v>
      </c>
      <c r="BB1040" s="228">
        <f>IF(AZ1040=2,G1040,0)</f>
        <v>0</v>
      </c>
      <c r="BC1040" s="228">
        <f>IF(AZ1040=3,G1040,0)</f>
        <v>0</v>
      </c>
      <c r="BD1040" s="228">
        <f>IF(AZ1040=4,G1040,0)</f>
        <v>0</v>
      </c>
      <c r="BE1040" s="228">
        <f>IF(AZ1040=5,G1040,0)</f>
        <v>0</v>
      </c>
      <c r="CA1040" s="255">
        <v>1</v>
      </c>
      <c r="CB1040" s="255">
        <v>7</v>
      </c>
    </row>
    <row r="1041" spans="1:15" ht="33.75">
      <c r="A1041" s="264"/>
      <c r="B1041" s="267"/>
      <c r="C1041" s="341" t="s">
        <v>855</v>
      </c>
      <c r="D1041" s="342"/>
      <c r="E1041" s="268">
        <v>65.55</v>
      </c>
      <c r="F1041" s="269"/>
      <c r="G1041" s="270"/>
      <c r="H1041" s="271"/>
      <c r="I1041" s="265"/>
      <c r="J1041" s="272"/>
      <c r="K1041" s="265"/>
      <c r="M1041" s="266" t="s">
        <v>855</v>
      </c>
      <c r="O1041" s="255"/>
    </row>
    <row r="1042" spans="1:80" ht="12.75">
      <c r="A1042" s="305">
        <v>86</v>
      </c>
      <c r="B1042" s="306" t="s">
        <v>856</v>
      </c>
      <c r="C1042" s="307" t="s">
        <v>857</v>
      </c>
      <c r="D1042" s="308" t="s">
        <v>123</v>
      </c>
      <c r="E1042" s="309">
        <v>593.765</v>
      </c>
      <c r="F1042" s="309"/>
      <c r="G1042" s="310">
        <f>E1042*F1042</f>
        <v>0</v>
      </c>
      <c r="H1042" s="262">
        <v>0.00116</v>
      </c>
      <c r="I1042" s="263">
        <f>E1042*H1042</f>
        <v>0.6887674</v>
      </c>
      <c r="J1042" s="262">
        <v>0</v>
      </c>
      <c r="K1042" s="263">
        <f>E1042*J1042</f>
        <v>0</v>
      </c>
      <c r="O1042" s="255">
        <v>2</v>
      </c>
      <c r="AA1042" s="228">
        <v>1</v>
      </c>
      <c r="AB1042" s="228">
        <v>7</v>
      </c>
      <c r="AC1042" s="228">
        <v>7</v>
      </c>
      <c r="AZ1042" s="228">
        <v>2</v>
      </c>
      <c r="BA1042" s="228">
        <f>IF(AZ1042=1,G1042,0)</f>
        <v>0</v>
      </c>
      <c r="BB1042" s="228">
        <f>IF(AZ1042=2,G1042,0)</f>
        <v>0</v>
      </c>
      <c r="BC1042" s="228">
        <f>IF(AZ1042=3,G1042,0)</f>
        <v>0</v>
      </c>
      <c r="BD1042" s="228">
        <f>IF(AZ1042=4,G1042,0)</f>
        <v>0</v>
      </c>
      <c r="BE1042" s="228">
        <f>IF(AZ1042=5,G1042,0)</f>
        <v>0</v>
      </c>
      <c r="CA1042" s="255">
        <v>1</v>
      </c>
      <c r="CB1042" s="255">
        <v>7</v>
      </c>
    </row>
    <row r="1043" spans="1:15" ht="22.5">
      <c r="A1043" s="264"/>
      <c r="B1043" s="267"/>
      <c r="C1043" s="341" t="s">
        <v>812</v>
      </c>
      <c r="D1043" s="342"/>
      <c r="E1043" s="268">
        <v>10.08</v>
      </c>
      <c r="F1043" s="269"/>
      <c r="G1043" s="270"/>
      <c r="H1043" s="271"/>
      <c r="I1043" s="265"/>
      <c r="J1043" s="272"/>
      <c r="K1043" s="265"/>
      <c r="M1043" s="266" t="s">
        <v>812</v>
      </c>
      <c r="O1043" s="255"/>
    </row>
    <row r="1044" spans="1:15" ht="12.75">
      <c r="A1044" s="264"/>
      <c r="B1044" s="267"/>
      <c r="C1044" s="341" t="s">
        <v>813</v>
      </c>
      <c r="D1044" s="342"/>
      <c r="E1044" s="268">
        <v>10.4076</v>
      </c>
      <c r="F1044" s="269"/>
      <c r="G1044" s="270"/>
      <c r="H1044" s="271"/>
      <c r="I1044" s="265"/>
      <c r="J1044" s="272"/>
      <c r="K1044" s="265"/>
      <c r="M1044" s="266" t="s">
        <v>813</v>
      </c>
      <c r="O1044" s="255"/>
    </row>
    <row r="1045" spans="1:15" ht="22.5">
      <c r="A1045" s="264"/>
      <c r="B1045" s="267"/>
      <c r="C1045" s="341" t="s">
        <v>824</v>
      </c>
      <c r="D1045" s="342"/>
      <c r="E1045" s="268">
        <v>81.1192</v>
      </c>
      <c r="F1045" s="269"/>
      <c r="G1045" s="270"/>
      <c r="H1045" s="271"/>
      <c r="I1045" s="265"/>
      <c r="J1045" s="272"/>
      <c r="K1045" s="265"/>
      <c r="M1045" s="266" t="s">
        <v>824</v>
      </c>
      <c r="O1045" s="255"/>
    </row>
    <row r="1046" spans="1:15" ht="12.75">
      <c r="A1046" s="264"/>
      <c r="B1046" s="267"/>
      <c r="C1046" s="341" t="s">
        <v>825</v>
      </c>
      <c r="D1046" s="342"/>
      <c r="E1046" s="268">
        <v>186.9653</v>
      </c>
      <c r="F1046" s="269"/>
      <c r="G1046" s="270"/>
      <c r="H1046" s="271"/>
      <c r="I1046" s="265"/>
      <c r="J1046" s="272"/>
      <c r="K1046" s="265"/>
      <c r="M1046" s="266" t="s">
        <v>825</v>
      </c>
      <c r="O1046" s="255"/>
    </row>
    <row r="1047" spans="1:15" ht="22.5">
      <c r="A1047" s="264"/>
      <c r="B1047" s="267"/>
      <c r="C1047" s="341" t="s">
        <v>826</v>
      </c>
      <c r="D1047" s="342"/>
      <c r="E1047" s="268">
        <v>94.8768</v>
      </c>
      <c r="F1047" s="269"/>
      <c r="G1047" s="270"/>
      <c r="H1047" s="271"/>
      <c r="I1047" s="265"/>
      <c r="J1047" s="272"/>
      <c r="K1047" s="265"/>
      <c r="M1047" s="266" t="s">
        <v>826</v>
      </c>
      <c r="O1047" s="255"/>
    </row>
    <row r="1048" spans="1:15" ht="22.5">
      <c r="A1048" s="264"/>
      <c r="B1048" s="267"/>
      <c r="C1048" s="341" t="s">
        <v>814</v>
      </c>
      <c r="D1048" s="342"/>
      <c r="E1048" s="268">
        <v>80.7433</v>
      </c>
      <c r="F1048" s="269"/>
      <c r="G1048" s="270"/>
      <c r="H1048" s="271"/>
      <c r="I1048" s="265"/>
      <c r="J1048" s="272"/>
      <c r="K1048" s="265"/>
      <c r="M1048" s="266" t="s">
        <v>814</v>
      </c>
      <c r="O1048" s="255"/>
    </row>
    <row r="1049" spans="1:15" ht="12.75">
      <c r="A1049" s="264"/>
      <c r="B1049" s="267"/>
      <c r="C1049" s="341" t="s">
        <v>815</v>
      </c>
      <c r="D1049" s="342"/>
      <c r="E1049" s="268">
        <v>129.5727</v>
      </c>
      <c r="F1049" s="269"/>
      <c r="G1049" s="270"/>
      <c r="H1049" s="271"/>
      <c r="I1049" s="265"/>
      <c r="J1049" s="272"/>
      <c r="K1049" s="265"/>
      <c r="M1049" s="266" t="s">
        <v>815</v>
      </c>
      <c r="O1049" s="255"/>
    </row>
    <row r="1050" spans="1:80" ht="12.75">
      <c r="A1050" s="256">
        <v>87</v>
      </c>
      <c r="B1050" s="257" t="s">
        <v>858</v>
      </c>
      <c r="C1050" s="258" t="s">
        <v>859</v>
      </c>
      <c r="D1050" s="259" t="s">
        <v>110</v>
      </c>
      <c r="E1050" s="260">
        <v>155.5099</v>
      </c>
      <c r="F1050" s="260"/>
      <c r="G1050" s="261">
        <f>E1050*F1050</f>
        <v>0</v>
      </c>
      <c r="H1050" s="262">
        <v>0.02</v>
      </c>
      <c r="I1050" s="263">
        <f>E1050*H1050</f>
        <v>3.110198</v>
      </c>
      <c r="J1050" s="262"/>
      <c r="K1050" s="263">
        <f>E1050*J1050</f>
        <v>0</v>
      </c>
      <c r="O1050" s="255">
        <v>2</v>
      </c>
      <c r="AA1050" s="228">
        <v>3</v>
      </c>
      <c r="AB1050" s="228">
        <v>7</v>
      </c>
      <c r="AC1050" s="228">
        <v>28375704</v>
      </c>
      <c r="AZ1050" s="228">
        <v>2</v>
      </c>
      <c r="BA1050" s="228">
        <f>IF(AZ1050=1,G1050,0)</f>
        <v>0</v>
      </c>
      <c r="BB1050" s="228">
        <f>IF(AZ1050=2,G1050,0)</f>
        <v>0</v>
      </c>
      <c r="BC1050" s="228">
        <f>IF(AZ1050=3,G1050,0)</f>
        <v>0</v>
      </c>
      <c r="BD1050" s="228">
        <f>IF(AZ1050=4,G1050,0)</f>
        <v>0</v>
      </c>
      <c r="BE1050" s="228">
        <f>IF(AZ1050=5,G1050,0)</f>
        <v>0</v>
      </c>
      <c r="CA1050" s="255">
        <v>3</v>
      </c>
      <c r="CB1050" s="255">
        <v>7</v>
      </c>
    </row>
    <row r="1051" spans="1:15" ht="22.5">
      <c r="A1051" s="264"/>
      <c r="B1051" s="267"/>
      <c r="C1051" s="341" t="s">
        <v>860</v>
      </c>
      <c r="D1051" s="342"/>
      <c r="E1051" s="268">
        <v>2.64</v>
      </c>
      <c r="F1051" s="269"/>
      <c r="G1051" s="270"/>
      <c r="H1051" s="271"/>
      <c r="I1051" s="265"/>
      <c r="J1051" s="272"/>
      <c r="K1051" s="265"/>
      <c r="M1051" s="266" t="s">
        <v>860</v>
      </c>
      <c r="O1051" s="255"/>
    </row>
    <row r="1052" spans="1:15" ht="12.75">
      <c r="A1052" s="264"/>
      <c r="B1052" s="267"/>
      <c r="C1052" s="341" t="s">
        <v>861</v>
      </c>
      <c r="D1052" s="342"/>
      <c r="E1052" s="268">
        <v>2.7258</v>
      </c>
      <c r="F1052" s="269"/>
      <c r="G1052" s="270"/>
      <c r="H1052" s="271"/>
      <c r="I1052" s="265"/>
      <c r="J1052" s="272"/>
      <c r="K1052" s="265"/>
      <c r="M1052" s="266" t="s">
        <v>861</v>
      </c>
      <c r="O1052" s="255"/>
    </row>
    <row r="1053" spans="1:15" ht="33.75">
      <c r="A1053" s="264"/>
      <c r="B1053" s="267"/>
      <c r="C1053" s="341" t="s">
        <v>862</v>
      </c>
      <c r="D1053" s="342"/>
      <c r="E1053" s="268">
        <v>21.2455</v>
      </c>
      <c r="F1053" s="269"/>
      <c r="G1053" s="270"/>
      <c r="H1053" s="271"/>
      <c r="I1053" s="265"/>
      <c r="J1053" s="272"/>
      <c r="K1053" s="265"/>
      <c r="M1053" s="266" t="s">
        <v>862</v>
      </c>
      <c r="O1053" s="255"/>
    </row>
    <row r="1054" spans="1:15" ht="22.5">
      <c r="A1054" s="264"/>
      <c r="B1054" s="267"/>
      <c r="C1054" s="341" t="s">
        <v>863</v>
      </c>
      <c r="D1054" s="342"/>
      <c r="E1054" s="268">
        <v>48.9671</v>
      </c>
      <c r="F1054" s="269"/>
      <c r="G1054" s="270"/>
      <c r="H1054" s="271"/>
      <c r="I1054" s="265"/>
      <c r="J1054" s="272"/>
      <c r="K1054" s="265"/>
      <c r="M1054" s="266" t="s">
        <v>863</v>
      </c>
      <c r="O1054" s="255"/>
    </row>
    <row r="1055" spans="1:15" ht="22.5">
      <c r="A1055" s="264"/>
      <c r="B1055" s="267"/>
      <c r="C1055" s="341" t="s">
        <v>864</v>
      </c>
      <c r="D1055" s="342"/>
      <c r="E1055" s="268">
        <v>24.8487</v>
      </c>
      <c r="F1055" s="269"/>
      <c r="G1055" s="270"/>
      <c r="H1055" s="271"/>
      <c r="I1055" s="265"/>
      <c r="J1055" s="272"/>
      <c r="K1055" s="265"/>
      <c r="M1055" s="266" t="s">
        <v>864</v>
      </c>
      <c r="O1055" s="255"/>
    </row>
    <row r="1056" spans="1:15" ht="22.5">
      <c r="A1056" s="264"/>
      <c r="B1056" s="267"/>
      <c r="C1056" s="341" t="s">
        <v>865</v>
      </c>
      <c r="D1056" s="342"/>
      <c r="E1056" s="268">
        <v>21.1471</v>
      </c>
      <c r="F1056" s="269"/>
      <c r="G1056" s="270"/>
      <c r="H1056" s="271"/>
      <c r="I1056" s="265"/>
      <c r="J1056" s="272"/>
      <c r="K1056" s="265"/>
      <c r="M1056" s="266" t="s">
        <v>865</v>
      </c>
      <c r="O1056" s="255"/>
    </row>
    <row r="1057" spans="1:15" ht="22.5">
      <c r="A1057" s="264"/>
      <c r="B1057" s="267"/>
      <c r="C1057" s="341" t="s">
        <v>866</v>
      </c>
      <c r="D1057" s="342"/>
      <c r="E1057" s="268">
        <v>33.9357</v>
      </c>
      <c r="F1057" s="269"/>
      <c r="G1057" s="270"/>
      <c r="H1057" s="271"/>
      <c r="I1057" s="265"/>
      <c r="J1057" s="272"/>
      <c r="K1057" s="265"/>
      <c r="M1057" s="266" t="s">
        <v>866</v>
      </c>
      <c r="O1057" s="255"/>
    </row>
    <row r="1058" spans="1:15" ht="22.5">
      <c r="A1058" s="264"/>
      <c r="B1058" s="267"/>
      <c r="C1058" s="341" t="s">
        <v>867</v>
      </c>
      <c r="D1058" s="342"/>
      <c r="E1058" s="268">
        <v>0</v>
      </c>
      <c r="F1058" s="269"/>
      <c r="G1058" s="270"/>
      <c r="H1058" s="271"/>
      <c r="I1058" s="265"/>
      <c r="J1058" s="272"/>
      <c r="K1058" s="265"/>
      <c r="M1058" s="266" t="s">
        <v>867</v>
      </c>
      <c r="O1058" s="255"/>
    </row>
    <row r="1059" spans="1:80" ht="12.75">
      <c r="A1059" s="256">
        <v>88</v>
      </c>
      <c r="B1059" s="257" t="s">
        <v>868</v>
      </c>
      <c r="C1059" s="258" t="s">
        <v>869</v>
      </c>
      <c r="D1059" s="259" t="s">
        <v>110</v>
      </c>
      <c r="E1059" s="260">
        <v>251.7109</v>
      </c>
      <c r="F1059" s="260"/>
      <c r="G1059" s="261">
        <f>E1059*F1059</f>
        <v>0</v>
      </c>
      <c r="H1059" s="262">
        <v>0.004</v>
      </c>
      <c r="I1059" s="263">
        <f>E1059*H1059</f>
        <v>1.0068436</v>
      </c>
      <c r="J1059" s="262"/>
      <c r="K1059" s="263">
        <f>E1059*J1059</f>
        <v>0</v>
      </c>
      <c r="O1059" s="255">
        <v>2</v>
      </c>
      <c r="AA1059" s="228">
        <v>3</v>
      </c>
      <c r="AB1059" s="228">
        <v>7</v>
      </c>
      <c r="AC1059" s="228">
        <v>63151406122</v>
      </c>
      <c r="AZ1059" s="228">
        <v>2</v>
      </c>
      <c r="BA1059" s="228">
        <f>IF(AZ1059=1,G1059,0)</f>
        <v>0</v>
      </c>
      <c r="BB1059" s="228">
        <f>IF(AZ1059=2,G1059,0)</f>
        <v>0</v>
      </c>
      <c r="BC1059" s="228">
        <f>IF(AZ1059=3,G1059,0)</f>
        <v>0</v>
      </c>
      <c r="BD1059" s="228">
        <f>IF(AZ1059=4,G1059,0)</f>
        <v>0</v>
      </c>
      <c r="BE1059" s="228">
        <f>IF(AZ1059=5,G1059,0)</f>
        <v>0</v>
      </c>
      <c r="CA1059" s="255">
        <v>3</v>
      </c>
      <c r="CB1059" s="255">
        <v>7</v>
      </c>
    </row>
    <row r="1060" spans="1:15" ht="22.5">
      <c r="A1060" s="264"/>
      <c r="B1060" s="267"/>
      <c r="C1060" s="341" t="s">
        <v>870</v>
      </c>
      <c r="D1060" s="342"/>
      <c r="E1060" s="268">
        <v>89.1</v>
      </c>
      <c r="F1060" s="269"/>
      <c r="G1060" s="270"/>
      <c r="H1060" s="271"/>
      <c r="I1060" s="265"/>
      <c r="J1060" s="272"/>
      <c r="K1060" s="265"/>
      <c r="M1060" s="266" t="s">
        <v>870</v>
      </c>
      <c r="O1060" s="255"/>
    </row>
    <row r="1061" spans="1:15" ht="12.75">
      <c r="A1061" s="264"/>
      <c r="B1061" s="267"/>
      <c r="C1061" s="341" t="s">
        <v>871</v>
      </c>
      <c r="D1061" s="342"/>
      <c r="E1061" s="268">
        <v>13.068</v>
      </c>
      <c r="F1061" s="269"/>
      <c r="G1061" s="270"/>
      <c r="H1061" s="271"/>
      <c r="I1061" s="265"/>
      <c r="J1061" s="272"/>
      <c r="K1061" s="265"/>
      <c r="M1061" s="266" t="s">
        <v>871</v>
      </c>
      <c r="O1061" s="255"/>
    </row>
    <row r="1062" spans="1:15" ht="12.75">
      <c r="A1062" s="264"/>
      <c r="B1062" s="267"/>
      <c r="C1062" s="341" t="s">
        <v>872</v>
      </c>
      <c r="D1062" s="342"/>
      <c r="E1062" s="268">
        <v>2.376</v>
      </c>
      <c r="F1062" s="269"/>
      <c r="G1062" s="270"/>
      <c r="H1062" s="271"/>
      <c r="I1062" s="265"/>
      <c r="J1062" s="272"/>
      <c r="K1062" s="265"/>
      <c r="M1062" s="266" t="s">
        <v>872</v>
      </c>
      <c r="O1062" s="255"/>
    </row>
    <row r="1063" spans="1:15" ht="22.5">
      <c r="A1063" s="264"/>
      <c r="B1063" s="267"/>
      <c r="C1063" s="341" t="s">
        <v>873</v>
      </c>
      <c r="D1063" s="342"/>
      <c r="E1063" s="268">
        <v>78.923</v>
      </c>
      <c r="F1063" s="269"/>
      <c r="G1063" s="270"/>
      <c r="H1063" s="271"/>
      <c r="I1063" s="265"/>
      <c r="J1063" s="272"/>
      <c r="K1063" s="265"/>
      <c r="M1063" s="266" t="s">
        <v>873</v>
      </c>
      <c r="O1063" s="255"/>
    </row>
    <row r="1064" spans="1:15" ht="22.5">
      <c r="A1064" s="264"/>
      <c r="B1064" s="267"/>
      <c r="C1064" s="341" t="s">
        <v>874</v>
      </c>
      <c r="D1064" s="342"/>
      <c r="E1064" s="268">
        <v>50.6894</v>
      </c>
      <c r="F1064" s="269"/>
      <c r="G1064" s="270"/>
      <c r="H1064" s="271"/>
      <c r="I1064" s="265"/>
      <c r="J1064" s="272"/>
      <c r="K1064" s="265"/>
      <c r="M1064" s="266" t="s">
        <v>874</v>
      </c>
      <c r="O1064" s="255"/>
    </row>
    <row r="1065" spans="1:15" ht="12.75">
      <c r="A1065" s="264"/>
      <c r="B1065" s="267"/>
      <c r="C1065" s="341" t="s">
        <v>875</v>
      </c>
      <c r="D1065" s="342"/>
      <c r="E1065" s="268">
        <v>9.9</v>
      </c>
      <c r="F1065" s="269"/>
      <c r="G1065" s="270"/>
      <c r="H1065" s="271"/>
      <c r="I1065" s="265"/>
      <c r="J1065" s="272"/>
      <c r="K1065" s="265"/>
      <c r="M1065" s="266" t="s">
        <v>875</v>
      </c>
      <c r="O1065" s="255"/>
    </row>
    <row r="1066" spans="1:15" ht="12.75">
      <c r="A1066" s="264"/>
      <c r="B1066" s="267"/>
      <c r="C1066" s="341" t="s">
        <v>876</v>
      </c>
      <c r="D1066" s="342"/>
      <c r="E1066" s="268">
        <v>7.2105</v>
      </c>
      <c r="F1066" s="269"/>
      <c r="G1066" s="270"/>
      <c r="H1066" s="271"/>
      <c r="I1066" s="265"/>
      <c r="J1066" s="272"/>
      <c r="K1066" s="265"/>
      <c r="M1066" s="266" t="s">
        <v>876</v>
      </c>
      <c r="O1066" s="255"/>
    </row>
    <row r="1067" spans="1:15" ht="22.5">
      <c r="A1067" s="264"/>
      <c r="B1067" s="267"/>
      <c r="C1067" s="341" t="s">
        <v>137</v>
      </c>
      <c r="D1067" s="342"/>
      <c r="E1067" s="268">
        <v>0</v>
      </c>
      <c r="F1067" s="269"/>
      <c r="G1067" s="270"/>
      <c r="H1067" s="271"/>
      <c r="I1067" s="265"/>
      <c r="J1067" s="272"/>
      <c r="K1067" s="265"/>
      <c r="M1067" s="266" t="s">
        <v>137</v>
      </c>
      <c r="O1067" s="255"/>
    </row>
    <row r="1068" spans="1:15" ht="22.5">
      <c r="A1068" s="264"/>
      <c r="B1068" s="267"/>
      <c r="C1068" s="341" t="s">
        <v>877</v>
      </c>
      <c r="D1068" s="342"/>
      <c r="E1068" s="268">
        <v>0.444</v>
      </c>
      <c r="F1068" s="269"/>
      <c r="G1068" s="270"/>
      <c r="H1068" s="271"/>
      <c r="I1068" s="265"/>
      <c r="J1068" s="272"/>
      <c r="K1068" s="265"/>
      <c r="M1068" s="266" t="s">
        <v>877</v>
      </c>
      <c r="O1068" s="255"/>
    </row>
    <row r="1069" spans="1:80" ht="12.75">
      <c r="A1069" s="256">
        <v>89</v>
      </c>
      <c r="B1069" s="257" t="s">
        <v>878</v>
      </c>
      <c r="C1069" s="258" t="s">
        <v>879</v>
      </c>
      <c r="D1069" s="259" t="s">
        <v>806</v>
      </c>
      <c r="E1069" s="260">
        <v>4.90995477</v>
      </c>
      <c r="F1069" s="260"/>
      <c r="G1069" s="261">
        <f>E1069*F1069</f>
        <v>0</v>
      </c>
      <c r="H1069" s="262">
        <v>0</v>
      </c>
      <c r="I1069" s="263">
        <f>E1069*H1069</f>
        <v>0</v>
      </c>
      <c r="J1069" s="262"/>
      <c r="K1069" s="263">
        <f>E1069*J1069</f>
        <v>0</v>
      </c>
      <c r="O1069" s="255">
        <v>2</v>
      </c>
      <c r="AA1069" s="228">
        <v>7</v>
      </c>
      <c r="AB1069" s="228">
        <v>1001</v>
      </c>
      <c r="AC1069" s="228">
        <v>5</v>
      </c>
      <c r="AZ1069" s="228">
        <v>2</v>
      </c>
      <c r="BA1069" s="228">
        <f>IF(AZ1069=1,G1069,0)</f>
        <v>0</v>
      </c>
      <c r="BB1069" s="228">
        <f>IF(AZ1069=2,G1069,0)</f>
        <v>0</v>
      </c>
      <c r="BC1069" s="228">
        <f>IF(AZ1069=3,G1069,0)</f>
        <v>0</v>
      </c>
      <c r="BD1069" s="228">
        <f>IF(AZ1069=4,G1069,0)</f>
        <v>0</v>
      </c>
      <c r="BE1069" s="228">
        <f>IF(AZ1069=5,G1069,0)</f>
        <v>0</v>
      </c>
      <c r="CA1069" s="255">
        <v>7</v>
      </c>
      <c r="CB1069" s="255">
        <v>1001</v>
      </c>
    </row>
    <row r="1070" spans="1:57" ht="12.75">
      <c r="A1070" s="273"/>
      <c r="B1070" s="274" t="s">
        <v>100</v>
      </c>
      <c r="C1070" s="275" t="s">
        <v>835</v>
      </c>
      <c r="D1070" s="276"/>
      <c r="E1070" s="277"/>
      <c r="F1070" s="278"/>
      <c r="G1070" s="279">
        <f>SUM(G1018:G1069)</f>
        <v>0</v>
      </c>
      <c r="H1070" s="280"/>
      <c r="I1070" s="281">
        <f>SUM(I1018:I1069)</f>
        <v>4.90995477</v>
      </c>
      <c r="J1070" s="280"/>
      <c r="K1070" s="281">
        <f>SUM(K1018:K1069)</f>
        <v>0</v>
      </c>
      <c r="O1070" s="255">
        <v>4</v>
      </c>
      <c r="BA1070" s="282">
        <f>SUM(BA1018:BA1069)</f>
        <v>0</v>
      </c>
      <c r="BB1070" s="282">
        <f>SUM(BB1018:BB1069)</f>
        <v>0</v>
      </c>
      <c r="BC1070" s="282">
        <f>SUM(BC1018:BC1069)</f>
        <v>0</v>
      </c>
      <c r="BD1070" s="282">
        <f>SUM(BD1018:BD1069)</f>
        <v>0</v>
      </c>
      <c r="BE1070" s="282">
        <f>SUM(BE1018:BE1069)</f>
        <v>0</v>
      </c>
    </row>
    <row r="1071" spans="1:15" ht="12.75">
      <c r="A1071" s="245" t="s">
        <v>97</v>
      </c>
      <c r="B1071" s="246" t="s">
        <v>880</v>
      </c>
      <c r="C1071" s="247" t="s">
        <v>881</v>
      </c>
      <c r="D1071" s="248"/>
      <c r="E1071" s="249"/>
      <c r="F1071" s="249"/>
      <c r="G1071" s="250"/>
      <c r="H1071" s="251"/>
      <c r="I1071" s="252"/>
      <c r="J1071" s="253"/>
      <c r="K1071" s="254"/>
      <c r="O1071" s="255">
        <v>1</v>
      </c>
    </row>
    <row r="1072" spans="1:80" ht="12.75">
      <c r="A1072" s="256">
        <v>90</v>
      </c>
      <c r="B1072" s="257" t="s">
        <v>883</v>
      </c>
      <c r="C1072" s="258" t="s">
        <v>884</v>
      </c>
      <c r="D1072" s="259" t="s">
        <v>176</v>
      </c>
      <c r="E1072" s="260">
        <v>1</v>
      </c>
      <c r="F1072" s="260"/>
      <c r="G1072" s="261">
        <f>E1072*F1072</f>
        <v>0</v>
      </c>
      <c r="H1072" s="262">
        <v>0</v>
      </c>
      <c r="I1072" s="263">
        <f>E1072*H1072</f>
        <v>0</v>
      </c>
      <c r="J1072" s="262">
        <v>0</v>
      </c>
      <c r="K1072" s="263">
        <f>E1072*J1072</f>
        <v>0</v>
      </c>
      <c r="O1072" s="255">
        <v>2</v>
      </c>
      <c r="AA1072" s="228">
        <v>1</v>
      </c>
      <c r="AB1072" s="228">
        <v>7</v>
      </c>
      <c r="AC1072" s="228">
        <v>7</v>
      </c>
      <c r="AZ1072" s="228">
        <v>2</v>
      </c>
      <c r="BA1072" s="228">
        <f>IF(AZ1072=1,G1072,0)</f>
        <v>0</v>
      </c>
      <c r="BB1072" s="228">
        <f>IF(AZ1072=2,G1072,0)</f>
        <v>0</v>
      </c>
      <c r="BC1072" s="228">
        <f>IF(AZ1072=3,G1072,0)</f>
        <v>0</v>
      </c>
      <c r="BD1072" s="228">
        <f>IF(AZ1072=4,G1072,0)</f>
        <v>0</v>
      </c>
      <c r="BE1072" s="228">
        <f>IF(AZ1072=5,G1072,0)</f>
        <v>0</v>
      </c>
      <c r="CA1072" s="255">
        <v>1</v>
      </c>
      <c r="CB1072" s="255">
        <v>7</v>
      </c>
    </row>
    <row r="1073" spans="1:57" ht="12.75">
      <c r="A1073" s="273"/>
      <c r="B1073" s="274" t="s">
        <v>100</v>
      </c>
      <c r="C1073" s="275" t="s">
        <v>882</v>
      </c>
      <c r="D1073" s="276"/>
      <c r="E1073" s="277"/>
      <c r="F1073" s="278"/>
      <c r="G1073" s="279">
        <f>SUM(G1071:G1072)</f>
        <v>0</v>
      </c>
      <c r="H1073" s="280"/>
      <c r="I1073" s="281">
        <f>SUM(I1071:I1072)</f>
        <v>0</v>
      </c>
      <c r="J1073" s="280"/>
      <c r="K1073" s="281">
        <f>SUM(K1071:K1072)</f>
        <v>0</v>
      </c>
      <c r="O1073" s="255">
        <v>4</v>
      </c>
      <c r="BA1073" s="282">
        <f>SUM(BA1071:BA1072)</f>
        <v>0</v>
      </c>
      <c r="BB1073" s="282">
        <f>SUM(BB1071:BB1072)</f>
        <v>0</v>
      </c>
      <c r="BC1073" s="282">
        <f>SUM(BC1071:BC1072)</f>
        <v>0</v>
      </c>
      <c r="BD1073" s="282">
        <f>SUM(BD1071:BD1072)</f>
        <v>0</v>
      </c>
      <c r="BE1073" s="282">
        <f>SUM(BE1071:BE1072)</f>
        <v>0</v>
      </c>
    </row>
    <row r="1074" spans="1:15" ht="12.75">
      <c r="A1074" s="245" t="s">
        <v>97</v>
      </c>
      <c r="B1074" s="246" t="s">
        <v>885</v>
      </c>
      <c r="C1074" s="247" t="s">
        <v>886</v>
      </c>
      <c r="D1074" s="248"/>
      <c r="E1074" s="249"/>
      <c r="F1074" s="249"/>
      <c r="G1074" s="250"/>
      <c r="H1074" s="251"/>
      <c r="I1074" s="252"/>
      <c r="J1074" s="253"/>
      <c r="K1074" s="254"/>
      <c r="O1074" s="255">
        <v>1</v>
      </c>
    </row>
    <row r="1075" spans="1:80" ht="12.75">
      <c r="A1075" s="256">
        <v>91</v>
      </c>
      <c r="B1075" s="257" t="s">
        <v>888</v>
      </c>
      <c r="C1075" s="258" t="s">
        <v>889</v>
      </c>
      <c r="D1075" s="259" t="s">
        <v>123</v>
      </c>
      <c r="E1075" s="260">
        <v>69.825</v>
      </c>
      <c r="F1075" s="260"/>
      <c r="G1075" s="261">
        <f>E1075*F1075</f>
        <v>0</v>
      </c>
      <c r="H1075" s="262">
        <v>0</v>
      </c>
      <c r="I1075" s="263">
        <f>E1075*H1075</f>
        <v>0</v>
      </c>
      <c r="J1075" s="262">
        <v>0</v>
      </c>
      <c r="K1075" s="263">
        <f>E1075*J1075</f>
        <v>0</v>
      </c>
      <c r="O1075" s="255">
        <v>2</v>
      </c>
      <c r="AA1075" s="228">
        <v>1</v>
      </c>
      <c r="AB1075" s="228">
        <v>7</v>
      </c>
      <c r="AC1075" s="228">
        <v>7</v>
      </c>
      <c r="AZ1075" s="228">
        <v>2</v>
      </c>
      <c r="BA1075" s="228">
        <f>IF(AZ1075=1,G1075,0)</f>
        <v>0</v>
      </c>
      <c r="BB1075" s="228">
        <f>IF(AZ1075=2,G1075,0)</f>
        <v>0</v>
      </c>
      <c r="BC1075" s="228">
        <f>IF(AZ1075=3,G1075,0)</f>
        <v>0</v>
      </c>
      <c r="BD1075" s="228">
        <f>IF(AZ1075=4,G1075,0)</f>
        <v>0</v>
      </c>
      <c r="BE1075" s="228">
        <f>IF(AZ1075=5,G1075,0)</f>
        <v>0</v>
      </c>
      <c r="CA1075" s="255">
        <v>1</v>
      </c>
      <c r="CB1075" s="255">
        <v>7</v>
      </c>
    </row>
    <row r="1076" spans="1:15" ht="33.75">
      <c r="A1076" s="264"/>
      <c r="B1076" s="267"/>
      <c r="C1076" s="341" t="s">
        <v>890</v>
      </c>
      <c r="D1076" s="342"/>
      <c r="E1076" s="268">
        <v>69.825</v>
      </c>
      <c r="F1076" s="269"/>
      <c r="G1076" s="270"/>
      <c r="H1076" s="271"/>
      <c r="I1076" s="265"/>
      <c r="J1076" s="272"/>
      <c r="K1076" s="265"/>
      <c r="M1076" s="266" t="s">
        <v>890</v>
      </c>
      <c r="O1076" s="255"/>
    </row>
    <row r="1077" spans="1:15" ht="33.75">
      <c r="A1077" s="264"/>
      <c r="B1077" s="267"/>
      <c r="C1077" s="341" t="s">
        <v>891</v>
      </c>
      <c r="D1077" s="342"/>
      <c r="E1077" s="268">
        <v>0</v>
      </c>
      <c r="F1077" s="269"/>
      <c r="G1077" s="270"/>
      <c r="H1077" s="271"/>
      <c r="I1077" s="265"/>
      <c r="J1077" s="272"/>
      <c r="K1077" s="265"/>
      <c r="M1077" s="266" t="s">
        <v>891</v>
      </c>
      <c r="O1077" s="255"/>
    </row>
    <row r="1078" spans="1:80" ht="12.75">
      <c r="A1078" s="256">
        <v>92</v>
      </c>
      <c r="B1078" s="257" t="s">
        <v>892</v>
      </c>
      <c r="C1078" s="258" t="s">
        <v>893</v>
      </c>
      <c r="D1078" s="259" t="s">
        <v>123</v>
      </c>
      <c r="E1078" s="260">
        <v>631.611</v>
      </c>
      <c r="F1078" s="260"/>
      <c r="G1078" s="261">
        <f>E1078*F1078</f>
        <v>0</v>
      </c>
      <c r="H1078" s="262">
        <v>0.00115</v>
      </c>
      <c r="I1078" s="263">
        <f>E1078*H1078</f>
        <v>0.7263526499999999</v>
      </c>
      <c r="J1078" s="262">
        <v>0</v>
      </c>
      <c r="K1078" s="263">
        <f>E1078*J1078</f>
        <v>0</v>
      </c>
      <c r="O1078" s="255">
        <v>2</v>
      </c>
      <c r="AA1078" s="228">
        <v>1</v>
      </c>
      <c r="AB1078" s="228">
        <v>7</v>
      </c>
      <c r="AC1078" s="228">
        <v>7</v>
      </c>
      <c r="AZ1078" s="228">
        <v>2</v>
      </c>
      <c r="BA1078" s="228">
        <f>IF(AZ1078=1,G1078,0)</f>
        <v>0</v>
      </c>
      <c r="BB1078" s="228">
        <f>IF(AZ1078=2,G1078,0)</f>
        <v>0</v>
      </c>
      <c r="BC1078" s="228">
        <f>IF(AZ1078=3,G1078,0)</f>
        <v>0</v>
      </c>
      <c r="BD1078" s="228">
        <f>IF(AZ1078=4,G1078,0)</f>
        <v>0</v>
      </c>
      <c r="BE1078" s="228">
        <f>IF(AZ1078=5,G1078,0)</f>
        <v>0</v>
      </c>
      <c r="CA1078" s="255">
        <v>1</v>
      </c>
      <c r="CB1078" s="255">
        <v>7</v>
      </c>
    </row>
    <row r="1079" spans="1:15" ht="22.5">
      <c r="A1079" s="264"/>
      <c r="B1079" s="267"/>
      <c r="C1079" s="341" t="s">
        <v>843</v>
      </c>
      <c r="D1079" s="342"/>
      <c r="E1079" s="268">
        <v>342.4344</v>
      </c>
      <c r="F1079" s="269"/>
      <c r="G1079" s="270"/>
      <c r="H1079" s="271"/>
      <c r="I1079" s="265"/>
      <c r="J1079" s="272"/>
      <c r="K1079" s="265"/>
      <c r="M1079" s="266" t="s">
        <v>843</v>
      </c>
      <c r="O1079" s="255"/>
    </row>
    <row r="1080" spans="1:15" ht="22.5">
      <c r="A1080" s="264"/>
      <c r="B1080" s="267"/>
      <c r="C1080" s="341" t="s">
        <v>844</v>
      </c>
      <c r="D1080" s="342"/>
      <c r="E1080" s="268">
        <v>241.9266</v>
      </c>
      <c r="F1080" s="269"/>
      <c r="G1080" s="270"/>
      <c r="H1080" s="271"/>
      <c r="I1080" s="265"/>
      <c r="J1080" s="272"/>
      <c r="K1080" s="265"/>
      <c r="M1080" s="266" t="s">
        <v>844</v>
      </c>
      <c r="O1080" s="255"/>
    </row>
    <row r="1081" spans="1:15" ht="12.75">
      <c r="A1081" s="264"/>
      <c r="B1081" s="267"/>
      <c r="C1081" s="341" t="s">
        <v>845</v>
      </c>
      <c r="D1081" s="342"/>
      <c r="E1081" s="268">
        <v>47.25</v>
      </c>
      <c r="F1081" s="269"/>
      <c r="G1081" s="270"/>
      <c r="H1081" s="271"/>
      <c r="I1081" s="265"/>
      <c r="J1081" s="272"/>
      <c r="K1081" s="265"/>
      <c r="M1081" s="266" t="s">
        <v>845</v>
      </c>
      <c r="O1081" s="255"/>
    </row>
    <row r="1082" spans="1:80" ht="22.5">
      <c r="A1082" s="256">
        <v>93</v>
      </c>
      <c r="B1082" s="257" t="s">
        <v>894</v>
      </c>
      <c r="C1082" s="258" t="s">
        <v>895</v>
      </c>
      <c r="D1082" s="259" t="s">
        <v>123</v>
      </c>
      <c r="E1082" s="260">
        <v>631.611</v>
      </c>
      <c r="F1082" s="260"/>
      <c r="G1082" s="261">
        <f>E1082*F1082</f>
        <v>0</v>
      </c>
      <c r="H1082" s="262">
        <v>0.01452</v>
      </c>
      <c r="I1082" s="263">
        <f>E1082*H1082</f>
        <v>9.17099172</v>
      </c>
      <c r="J1082" s="262">
        <v>0</v>
      </c>
      <c r="K1082" s="263">
        <f>E1082*J1082</f>
        <v>0</v>
      </c>
      <c r="O1082" s="255">
        <v>2</v>
      </c>
      <c r="AA1082" s="228">
        <v>1</v>
      </c>
      <c r="AB1082" s="228">
        <v>7</v>
      </c>
      <c r="AC1082" s="228">
        <v>7</v>
      </c>
      <c r="AZ1082" s="228">
        <v>2</v>
      </c>
      <c r="BA1082" s="228">
        <f>IF(AZ1082=1,G1082,0)</f>
        <v>0</v>
      </c>
      <c r="BB1082" s="228">
        <f>IF(AZ1082=2,G1082,0)</f>
        <v>0</v>
      </c>
      <c r="BC1082" s="228">
        <f>IF(AZ1082=3,G1082,0)</f>
        <v>0</v>
      </c>
      <c r="BD1082" s="228">
        <f>IF(AZ1082=4,G1082,0)</f>
        <v>0</v>
      </c>
      <c r="BE1082" s="228">
        <f>IF(AZ1082=5,G1082,0)</f>
        <v>0</v>
      </c>
      <c r="CA1082" s="255">
        <v>1</v>
      </c>
      <c r="CB1082" s="255">
        <v>7</v>
      </c>
    </row>
    <row r="1083" spans="1:15" ht="22.5">
      <c r="A1083" s="264"/>
      <c r="B1083" s="267"/>
      <c r="C1083" s="341" t="s">
        <v>843</v>
      </c>
      <c r="D1083" s="342"/>
      <c r="E1083" s="268">
        <v>342.4344</v>
      </c>
      <c r="F1083" s="269"/>
      <c r="G1083" s="270"/>
      <c r="H1083" s="271"/>
      <c r="I1083" s="265"/>
      <c r="J1083" s="272"/>
      <c r="K1083" s="265"/>
      <c r="M1083" s="266" t="s">
        <v>843</v>
      </c>
      <c r="O1083" s="255"/>
    </row>
    <row r="1084" spans="1:15" ht="22.5">
      <c r="A1084" s="264"/>
      <c r="B1084" s="267"/>
      <c r="C1084" s="341" t="s">
        <v>844</v>
      </c>
      <c r="D1084" s="342"/>
      <c r="E1084" s="268">
        <v>241.9266</v>
      </c>
      <c r="F1084" s="269"/>
      <c r="G1084" s="270"/>
      <c r="H1084" s="271"/>
      <c r="I1084" s="265"/>
      <c r="J1084" s="272"/>
      <c r="K1084" s="265"/>
      <c r="M1084" s="266" t="s">
        <v>844</v>
      </c>
      <c r="O1084" s="255"/>
    </row>
    <row r="1085" spans="1:15" ht="12.75">
      <c r="A1085" s="264"/>
      <c r="B1085" s="267"/>
      <c r="C1085" s="341" t="s">
        <v>845</v>
      </c>
      <c r="D1085" s="342"/>
      <c r="E1085" s="268">
        <v>47.25</v>
      </c>
      <c r="F1085" s="269"/>
      <c r="G1085" s="270"/>
      <c r="H1085" s="271"/>
      <c r="I1085" s="265"/>
      <c r="J1085" s="272"/>
      <c r="K1085" s="265"/>
      <c r="M1085" s="266" t="s">
        <v>845</v>
      </c>
      <c r="O1085" s="255"/>
    </row>
    <row r="1086" spans="1:80" ht="22.5">
      <c r="A1086" s="256">
        <v>94</v>
      </c>
      <c r="B1086" s="257" t="s">
        <v>896</v>
      </c>
      <c r="C1086" s="258" t="s">
        <v>897</v>
      </c>
      <c r="D1086" s="259" t="s">
        <v>123</v>
      </c>
      <c r="E1086" s="260">
        <v>69.825</v>
      </c>
      <c r="F1086" s="260"/>
      <c r="G1086" s="261">
        <f>E1086*F1086</f>
        <v>0</v>
      </c>
      <c r="H1086" s="262">
        <v>0.01331</v>
      </c>
      <c r="I1086" s="263">
        <f>E1086*H1086</f>
        <v>0.9293707500000001</v>
      </c>
      <c r="J1086" s="262">
        <v>0</v>
      </c>
      <c r="K1086" s="263">
        <f>E1086*J1086</f>
        <v>0</v>
      </c>
      <c r="O1086" s="255">
        <v>2</v>
      </c>
      <c r="AA1086" s="228">
        <v>1</v>
      </c>
      <c r="AB1086" s="228">
        <v>7</v>
      </c>
      <c r="AC1086" s="228">
        <v>7</v>
      </c>
      <c r="AZ1086" s="228">
        <v>2</v>
      </c>
      <c r="BA1086" s="228">
        <f>IF(AZ1086=1,G1086,0)</f>
        <v>0</v>
      </c>
      <c r="BB1086" s="228">
        <f>IF(AZ1086=2,G1086,0)</f>
        <v>0</v>
      </c>
      <c r="BC1086" s="228">
        <f>IF(AZ1086=3,G1086,0)</f>
        <v>0</v>
      </c>
      <c r="BD1086" s="228">
        <f>IF(AZ1086=4,G1086,0)</f>
        <v>0</v>
      </c>
      <c r="BE1086" s="228">
        <f>IF(AZ1086=5,G1086,0)</f>
        <v>0</v>
      </c>
      <c r="CA1086" s="255">
        <v>1</v>
      </c>
      <c r="CB1086" s="255">
        <v>7</v>
      </c>
    </row>
    <row r="1087" spans="1:15" ht="12.75">
      <c r="A1087" s="264"/>
      <c r="B1087" s="267"/>
      <c r="C1087" s="341" t="s">
        <v>898</v>
      </c>
      <c r="D1087" s="342"/>
      <c r="E1087" s="268">
        <v>69.825</v>
      </c>
      <c r="F1087" s="269"/>
      <c r="G1087" s="270"/>
      <c r="H1087" s="271"/>
      <c r="I1087" s="265"/>
      <c r="J1087" s="272"/>
      <c r="K1087" s="265"/>
      <c r="M1087" s="266" t="s">
        <v>898</v>
      </c>
      <c r="O1087" s="255"/>
    </row>
    <row r="1088" spans="1:80" ht="12.75">
      <c r="A1088" s="256">
        <v>95</v>
      </c>
      <c r="B1088" s="257" t="s">
        <v>899</v>
      </c>
      <c r="C1088" s="258" t="s">
        <v>900</v>
      </c>
      <c r="D1088" s="259" t="s">
        <v>123</v>
      </c>
      <c r="E1088" s="260">
        <v>701.436</v>
      </c>
      <c r="F1088" s="260"/>
      <c r="G1088" s="261">
        <f>E1088*F1088</f>
        <v>0</v>
      </c>
      <c r="H1088" s="262">
        <v>0</v>
      </c>
      <c r="I1088" s="263">
        <f>E1088*H1088</f>
        <v>0</v>
      </c>
      <c r="J1088" s="262">
        <v>-0.015</v>
      </c>
      <c r="K1088" s="263">
        <f>E1088*J1088</f>
        <v>-10.52154</v>
      </c>
      <c r="O1088" s="255">
        <v>2</v>
      </c>
      <c r="AA1088" s="228">
        <v>1</v>
      </c>
      <c r="AB1088" s="228">
        <v>7</v>
      </c>
      <c r="AC1088" s="228">
        <v>7</v>
      </c>
      <c r="AZ1088" s="228">
        <v>2</v>
      </c>
      <c r="BA1088" s="228">
        <f>IF(AZ1088=1,G1088,0)</f>
        <v>0</v>
      </c>
      <c r="BB1088" s="228">
        <f>IF(AZ1088=2,G1088,0)</f>
        <v>0</v>
      </c>
      <c r="BC1088" s="228">
        <f>IF(AZ1088=3,G1088,0)</f>
        <v>0</v>
      </c>
      <c r="BD1088" s="228">
        <f>IF(AZ1088=4,G1088,0)</f>
        <v>0</v>
      </c>
      <c r="BE1088" s="228">
        <f>IF(AZ1088=5,G1088,0)</f>
        <v>0</v>
      </c>
      <c r="CA1088" s="255">
        <v>1</v>
      </c>
      <c r="CB1088" s="255">
        <v>7</v>
      </c>
    </row>
    <row r="1089" spans="1:15" ht="22.5">
      <c r="A1089" s="264"/>
      <c r="B1089" s="267"/>
      <c r="C1089" s="341" t="s">
        <v>843</v>
      </c>
      <c r="D1089" s="342"/>
      <c r="E1089" s="268">
        <v>342.4344</v>
      </c>
      <c r="F1089" s="269"/>
      <c r="G1089" s="270"/>
      <c r="H1089" s="271"/>
      <c r="I1089" s="265"/>
      <c r="J1089" s="272"/>
      <c r="K1089" s="265"/>
      <c r="M1089" s="266" t="s">
        <v>843</v>
      </c>
      <c r="O1089" s="255"/>
    </row>
    <row r="1090" spans="1:15" ht="22.5">
      <c r="A1090" s="264"/>
      <c r="B1090" s="267"/>
      <c r="C1090" s="341" t="s">
        <v>844</v>
      </c>
      <c r="D1090" s="342"/>
      <c r="E1090" s="268">
        <v>241.9266</v>
      </c>
      <c r="F1090" s="269"/>
      <c r="G1090" s="270"/>
      <c r="H1090" s="271"/>
      <c r="I1090" s="265"/>
      <c r="J1090" s="272"/>
      <c r="K1090" s="265"/>
      <c r="M1090" s="266" t="s">
        <v>844</v>
      </c>
      <c r="O1090" s="255"/>
    </row>
    <row r="1091" spans="1:15" ht="12.75">
      <c r="A1091" s="264"/>
      <c r="B1091" s="267"/>
      <c r="C1091" s="341" t="s">
        <v>845</v>
      </c>
      <c r="D1091" s="342"/>
      <c r="E1091" s="268">
        <v>47.25</v>
      </c>
      <c r="F1091" s="269"/>
      <c r="G1091" s="270"/>
      <c r="H1091" s="271"/>
      <c r="I1091" s="265"/>
      <c r="J1091" s="272"/>
      <c r="K1091" s="265"/>
      <c r="M1091" s="266" t="s">
        <v>845</v>
      </c>
      <c r="O1091" s="255"/>
    </row>
    <row r="1092" spans="1:15" ht="12.75">
      <c r="A1092" s="264"/>
      <c r="B1092" s="267"/>
      <c r="C1092" s="341" t="s">
        <v>898</v>
      </c>
      <c r="D1092" s="342"/>
      <c r="E1092" s="268">
        <v>69.825</v>
      </c>
      <c r="F1092" s="269"/>
      <c r="G1092" s="270"/>
      <c r="H1092" s="271"/>
      <c r="I1092" s="265"/>
      <c r="J1092" s="272"/>
      <c r="K1092" s="265"/>
      <c r="M1092" s="266" t="s">
        <v>898</v>
      </c>
      <c r="O1092" s="255"/>
    </row>
    <row r="1093" spans="1:80" ht="12.75">
      <c r="A1093" s="256">
        <v>96</v>
      </c>
      <c r="B1093" s="257" t="s">
        <v>901</v>
      </c>
      <c r="C1093" s="258" t="s">
        <v>902</v>
      </c>
      <c r="D1093" s="259" t="s">
        <v>110</v>
      </c>
      <c r="E1093" s="260">
        <v>17.0471</v>
      </c>
      <c r="F1093" s="260"/>
      <c r="G1093" s="261">
        <f>E1093*F1093</f>
        <v>0</v>
      </c>
      <c r="H1093" s="262">
        <v>0.02357</v>
      </c>
      <c r="I1093" s="263">
        <f>E1093*H1093</f>
        <v>0.401800147</v>
      </c>
      <c r="J1093" s="262">
        <v>0</v>
      </c>
      <c r="K1093" s="263">
        <f>E1093*J1093</f>
        <v>0</v>
      </c>
      <c r="O1093" s="255">
        <v>2</v>
      </c>
      <c r="AA1093" s="228">
        <v>1</v>
      </c>
      <c r="AB1093" s="228">
        <v>7</v>
      </c>
      <c r="AC1093" s="228">
        <v>7</v>
      </c>
      <c r="AZ1093" s="228">
        <v>2</v>
      </c>
      <c r="BA1093" s="228">
        <f>IF(AZ1093=1,G1093,0)</f>
        <v>0</v>
      </c>
      <c r="BB1093" s="228">
        <f>IF(AZ1093=2,G1093,0)</f>
        <v>0</v>
      </c>
      <c r="BC1093" s="228">
        <f>IF(AZ1093=3,G1093,0)</f>
        <v>0</v>
      </c>
      <c r="BD1093" s="228">
        <f>IF(AZ1093=4,G1093,0)</f>
        <v>0</v>
      </c>
      <c r="BE1093" s="228">
        <f>IF(AZ1093=5,G1093,0)</f>
        <v>0</v>
      </c>
      <c r="CA1093" s="255">
        <v>1</v>
      </c>
      <c r="CB1093" s="255">
        <v>7</v>
      </c>
    </row>
    <row r="1094" spans="1:15" ht="22.5">
      <c r="A1094" s="264"/>
      <c r="B1094" s="267"/>
      <c r="C1094" s="341" t="s">
        <v>903</v>
      </c>
      <c r="D1094" s="342"/>
      <c r="E1094" s="268">
        <v>15.7903</v>
      </c>
      <c r="F1094" s="269"/>
      <c r="G1094" s="270"/>
      <c r="H1094" s="271"/>
      <c r="I1094" s="265"/>
      <c r="J1094" s="272"/>
      <c r="K1094" s="265"/>
      <c r="M1094" s="266" t="s">
        <v>903</v>
      </c>
      <c r="O1094" s="255"/>
    </row>
    <row r="1095" spans="1:15" ht="22.5">
      <c r="A1095" s="264"/>
      <c r="B1095" s="267"/>
      <c r="C1095" s="341" t="s">
        <v>904</v>
      </c>
      <c r="D1095" s="342"/>
      <c r="E1095" s="268">
        <v>1.2569</v>
      </c>
      <c r="F1095" s="269"/>
      <c r="G1095" s="270"/>
      <c r="H1095" s="271"/>
      <c r="I1095" s="265"/>
      <c r="J1095" s="272"/>
      <c r="K1095" s="265"/>
      <c r="M1095" s="266" t="s">
        <v>904</v>
      </c>
      <c r="O1095" s="255"/>
    </row>
    <row r="1096" spans="1:80" ht="12.75">
      <c r="A1096" s="256">
        <v>97</v>
      </c>
      <c r="B1096" s="257" t="s">
        <v>905</v>
      </c>
      <c r="C1096" s="258" t="s">
        <v>906</v>
      </c>
      <c r="D1096" s="259" t="s">
        <v>123</v>
      </c>
      <c r="E1096" s="260">
        <v>51.55</v>
      </c>
      <c r="F1096" s="260"/>
      <c r="G1096" s="261">
        <f>E1096*F1096</f>
        <v>0</v>
      </c>
      <c r="H1096" s="262">
        <v>0.4</v>
      </c>
      <c r="I1096" s="263">
        <f>E1096*H1096</f>
        <v>20.62</v>
      </c>
      <c r="J1096" s="262">
        <v>0</v>
      </c>
      <c r="K1096" s="263">
        <f>E1096*J1096</f>
        <v>0</v>
      </c>
      <c r="O1096" s="255">
        <v>2</v>
      </c>
      <c r="AA1096" s="228">
        <v>1</v>
      </c>
      <c r="AB1096" s="228">
        <v>7</v>
      </c>
      <c r="AC1096" s="228">
        <v>7</v>
      </c>
      <c r="AZ1096" s="228">
        <v>2</v>
      </c>
      <c r="BA1096" s="228">
        <f>IF(AZ1096=1,G1096,0)</f>
        <v>0</v>
      </c>
      <c r="BB1096" s="228">
        <f>IF(AZ1096=2,G1096,0)</f>
        <v>0</v>
      </c>
      <c r="BC1096" s="228">
        <f>IF(AZ1096=3,G1096,0)</f>
        <v>0</v>
      </c>
      <c r="BD1096" s="228">
        <f>IF(AZ1096=4,G1096,0)</f>
        <v>0</v>
      </c>
      <c r="BE1096" s="228">
        <f>IF(AZ1096=5,G1096,0)</f>
        <v>0</v>
      </c>
      <c r="CA1096" s="255">
        <v>1</v>
      </c>
      <c r="CB1096" s="255">
        <v>7</v>
      </c>
    </row>
    <row r="1097" spans="1:15" ht="12.75">
      <c r="A1097" s="264"/>
      <c r="B1097" s="267"/>
      <c r="C1097" s="341" t="s">
        <v>907</v>
      </c>
      <c r="D1097" s="342"/>
      <c r="E1097" s="268">
        <v>51.55</v>
      </c>
      <c r="F1097" s="269"/>
      <c r="G1097" s="270"/>
      <c r="H1097" s="271"/>
      <c r="I1097" s="265"/>
      <c r="J1097" s="272"/>
      <c r="K1097" s="265"/>
      <c r="M1097" s="266" t="s">
        <v>907</v>
      </c>
      <c r="O1097" s="255"/>
    </row>
    <row r="1098" spans="1:80" ht="12.75">
      <c r="A1098" s="256">
        <v>98</v>
      </c>
      <c r="B1098" s="257" t="s">
        <v>908</v>
      </c>
      <c r="C1098" s="258" t="s">
        <v>909</v>
      </c>
      <c r="D1098" s="259" t="s">
        <v>123</v>
      </c>
      <c r="E1098" s="260">
        <v>2</v>
      </c>
      <c r="F1098" s="260"/>
      <c r="G1098" s="261">
        <f>E1098*F1098</f>
        <v>0</v>
      </c>
      <c r="H1098" s="262">
        <v>0.00349</v>
      </c>
      <c r="I1098" s="263">
        <f>E1098*H1098</f>
        <v>0.00698</v>
      </c>
      <c r="J1098" s="262">
        <v>0</v>
      </c>
      <c r="K1098" s="263">
        <f>E1098*J1098</f>
        <v>0</v>
      </c>
      <c r="O1098" s="255">
        <v>2</v>
      </c>
      <c r="AA1098" s="228">
        <v>2</v>
      </c>
      <c r="AB1098" s="228">
        <v>7</v>
      </c>
      <c r="AC1098" s="228">
        <v>7</v>
      </c>
      <c r="AZ1098" s="228">
        <v>2</v>
      </c>
      <c r="BA1098" s="228">
        <f>IF(AZ1098=1,G1098,0)</f>
        <v>0</v>
      </c>
      <c r="BB1098" s="228">
        <f>IF(AZ1098=2,G1098,0)</f>
        <v>0</v>
      </c>
      <c r="BC1098" s="228">
        <f>IF(AZ1098=3,G1098,0)</f>
        <v>0</v>
      </c>
      <c r="BD1098" s="228">
        <f>IF(AZ1098=4,G1098,0)</f>
        <v>0</v>
      </c>
      <c r="BE1098" s="228">
        <f>IF(AZ1098=5,G1098,0)</f>
        <v>0</v>
      </c>
      <c r="CA1098" s="255">
        <v>2</v>
      </c>
      <c r="CB1098" s="255">
        <v>7</v>
      </c>
    </row>
    <row r="1099" spans="1:15" ht="22.5">
      <c r="A1099" s="264"/>
      <c r="B1099" s="267"/>
      <c r="C1099" s="341" t="s">
        <v>140</v>
      </c>
      <c r="D1099" s="342"/>
      <c r="E1099" s="268">
        <v>2</v>
      </c>
      <c r="F1099" s="269"/>
      <c r="G1099" s="270"/>
      <c r="H1099" s="271"/>
      <c r="I1099" s="265"/>
      <c r="J1099" s="272"/>
      <c r="K1099" s="265"/>
      <c r="M1099" s="266" t="s">
        <v>140</v>
      </c>
      <c r="O1099" s="255"/>
    </row>
    <row r="1100" spans="1:80" ht="12.75">
      <c r="A1100" s="256">
        <v>99</v>
      </c>
      <c r="B1100" s="257" t="s">
        <v>910</v>
      </c>
      <c r="C1100" s="258" t="s">
        <v>911</v>
      </c>
      <c r="D1100" s="259" t="s">
        <v>123</v>
      </c>
      <c r="E1100" s="260">
        <v>2</v>
      </c>
      <c r="F1100" s="260"/>
      <c r="G1100" s="261">
        <f>E1100*F1100</f>
        <v>0</v>
      </c>
      <c r="H1100" s="262">
        <v>0.01454</v>
      </c>
      <c r="I1100" s="263">
        <f>E1100*H1100</f>
        <v>0.02908</v>
      </c>
      <c r="J1100" s="262">
        <v>0</v>
      </c>
      <c r="K1100" s="263">
        <f>E1100*J1100</f>
        <v>0</v>
      </c>
      <c r="O1100" s="255">
        <v>2</v>
      </c>
      <c r="AA1100" s="228">
        <v>2</v>
      </c>
      <c r="AB1100" s="228">
        <v>7</v>
      </c>
      <c r="AC1100" s="228">
        <v>7</v>
      </c>
      <c r="AZ1100" s="228">
        <v>2</v>
      </c>
      <c r="BA1100" s="228">
        <f>IF(AZ1100=1,G1100,0)</f>
        <v>0</v>
      </c>
      <c r="BB1100" s="228">
        <f>IF(AZ1100=2,G1100,0)</f>
        <v>0</v>
      </c>
      <c r="BC1100" s="228">
        <f>IF(AZ1100=3,G1100,0)</f>
        <v>0</v>
      </c>
      <c r="BD1100" s="228">
        <f>IF(AZ1100=4,G1100,0)</f>
        <v>0</v>
      </c>
      <c r="BE1100" s="228">
        <f>IF(AZ1100=5,G1100,0)</f>
        <v>0</v>
      </c>
      <c r="CA1100" s="255">
        <v>2</v>
      </c>
      <c r="CB1100" s="255">
        <v>7</v>
      </c>
    </row>
    <row r="1101" spans="1:15" ht="22.5">
      <c r="A1101" s="264"/>
      <c r="B1101" s="267"/>
      <c r="C1101" s="341" t="s">
        <v>140</v>
      </c>
      <c r="D1101" s="342"/>
      <c r="E1101" s="268">
        <v>2</v>
      </c>
      <c r="F1101" s="269"/>
      <c r="G1101" s="270"/>
      <c r="H1101" s="271"/>
      <c r="I1101" s="265"/>
      <c r="J1101" s="272"/>
      <c r="K1101" s="265"/>
      <c r="M1101" s="266" t="s">
        <v>140</v>
      </c>
      <c r="O1101" s="255"/>
    </row>
    <row r="1102" spans="1:80" ht="12.75">
      <c r="A1102" s="256">
        <v>100</v>
      </c>
      <c r="B1102" s="257" t="s">
        <v>912</v>
      </c>
      <c r="C1102" s="258" t="s">
        <v>913</v>
      </c>
      <c r="D1102" s="259" t="s">
        <v>806</v>
      </c>
      <c r="E1102" s="260">
        <v>31.848515267</v>
      </c>
      <c r="F1102" s="260"/>
      <c r="G1102" s="261">
        <f>E1102*F1102</f>
        <v>0</v>
      </c>
      <c r="H1102" s="262">
        <v>0</v>
      </c>
      <c r="I1102" s="263">
        <f>E1102*H1102</f>
        <v>0</v>
      </c>
      <c r="J1102" s="262"/>
      <c r="K1102" s="263">
        <f>E1102*J1102</f>
        <v>0</v>
      </c>
      <c r="O1102" s="255">
        <v>2</v>
      </c>
      <c r="AA1102" s="228">
        <v>7</v>
      </c>
      <c r="AB1102" s="228">
        <v>1001</v>
      </c>
      <c r="AC1102" s="228">
        <v>5</v>
      </c>
      <c r="AZ1102" s="228">
        <v>2</v>
      </c>
      <c r="BA1102" s="228">
        <f>IF(AZ1102=1,G1102,0)</f>
        <v>0</v>
      </c>
      <c r="BB1102" s="228">
        <f>IF(AZ1102=2,G1102,0)</f>
        <v>0</v>
      </c>
      <c r="BC1102" s="228">
        <f>IF(AZ1102=3,G1102,0)</f>
        <v>0</v>
      </c>
      <c r="BD1102" s="228">
        <f>IF(AZ1102=4,G1102,0)</f>
        <v>0</v>
      </c>
      <c r="BE1102" s="228">
        <f>IF(AZ1102=5,G1102,0)</f>
        <v>0</v>
      </c>
      <c r="CA1102" s="255">
        <v>7</v>
      </c>
      <c r="CB1102" s="255">
        <v>1001</v>
      </c>
    </row>
    <row r="1103" spans="1:57" ht="12.75">
      <c r="A1103" s="273"/>
      <c r="B1103" s="274" t="s">
        <v>100</v>
      </c>
      <c r="C1103" s="275" t="s">
        <v>887</v>
      </c>
      <c r="D1103" s="276"/>
      <c r="E1103" s="277"/>
      <c r="F1103" s="278"/>
      <c r="G1103" s="279">
        <f>SUM(G1074:G1102)</f>
        <v>0</v>
      </c>
      <c r="H1103" s="280"/>
      <c r="I1103" s="281">
        <f>SUM(I1074:I1102)</f>
        <v>31.884575267</v>
      </c>
      <c r="J1103" s="280"/>
      <c r="K1103" s="281">
        <f>SUM(K1074:K1102)</f>
        <v>-10.52154</v>
      </c>
      <c r="O1103" s="255">
        <v>4</v>
      </c>
      <c r="BA1103" s="282">
        <f>SUM(BA1074:BA1102)</f>
        <v>0</v>
      </c>
      <c r="BB1103" s="282">
        <f>SUM(BB1074:BB1102)</f>
        <v>0</v>
      </c>
      <c r="BC1103" s="282">
        <f>SUM(BC1074:BC1102)</f>
        <v>0</v>
      </c>
      <c r="BD1103" s="282">
        <f>SUM(BD1074:BD1102)</f>
        <v>0</v>
      </c>
      <c r="BE1103" s="282">
        <f>SUM(BE1074:BE1102)</f>
        <v>0</v>
      </c>
    </row>
    <row r="1104" spans="1:15" ht="12.75">
      <c r="A1104" s="245" t="s">
        <v>97</v>
      </c>
      <c r="B1104" s="246" t="s">
        <v>914</v>
      </c>
      <c r="C1104" s="247" t="s">
        <v>915</v>
      </c>
      <c r="D1104" s="248"/>
      <c r="E1104" s="249"/>
      <c r="F1104" s="249"/>
      <c r="G1104" s="250"/>
      <c r="H1104" s="251"/>
      <c r="I1104" s="252"/>
      <c r="J1104" s="253"/>
      <c r="K1104" s="254"/>
      <c r="O1104" s="255">
        <v>1</v>
      </c>
    </row>
    <row r="1105" spans="1:80" ht="22.5">
      <c r="A1105" s="256">
        <v>101</v>
      </c>
      <c r="B1105" s="257" t="s">
        <v>917</v>
      </c>
      <c r="C1105" s="258" t="s">
        <v>918</v>
      </c>
      <c r="D1105" s="259" t="s">
        <v>253</v>
      </c>
      <c r="E1105" s="260">
        <v>80.2</v>
      </c>
      <c r="F1105" s="260"/>
      <c r="G1105" s="261">
        <f>E1105*F1105</f>
        <v>0</v>
      </c>
      <c r="H1105" s="262">
        <v>0.00472</v>
      </c>
      <c r="I1105" s="263">
        <f>E1105*H1105</f>
        <v>0.37854400000000005</v>
      </c>
      <c r="J1105" s="262">
        <v>0</v>
      </c>
      <c r="K1105" s="263">
        <f>E1105*J1105</f>
        <v>0</v>
      </c>
      <c r="O1105" s="255">
        <v>2</v>
      </c>
      <c r="AA1105" s="228">
        <v>1</v>
      </c>
      <c r="AB1105" s="228">
        <v>7</v>
      </c>
      <c r="AC1105" s="228">
        <v>7</v>
      </c>
      <c r="AZ1105" s="228">
        <v>2</v>
      </c>
      <c r="BA1105" s="228">
        <f>IF(AZ1105=1,G1105,0)</f>
        <v>0</v>
      </c>
      <c r="BB1105" s="228">
        <f>IF(AZ1105=2,G1105,0)</f>
        <v>0</v>
      </c>
      <c r="BC1105" s="228">
        <f>IF(AZ1105=3,G1105,0)</f>
        <v>0</v>
      </c>
      <c r="BD1105" s="228">
        <f>IF(AZ1105=4,G1105,0)</f>
        <v>0</v>
      </c>
      <c r="BE1105" s="228">
        <f>IF(AZ1105=5,G1105,0)</f>
        <v>0</v>
      </c>
      <c r="CA1105" s="255">
        <v>1</v>
      </c>
      <c r="CB1105" s="255">
        <v>7</v>
      </c>
    </row>
    <row r="1106" spans="1:15" ht="12.75">
      <c r="A1106" s="264"/>
      <c r="B1106" s="267"/>
      <c r="C1106" s="341" t="s">
        <v>919</v>
      </c>
      <c r="D1106" s="342"/>
      <c r="E1106" s="268">
        <v>80.2</v>
      </c>
      <c r="F1106" s="269"/>
      <c r="G1106" s="270"/>
      <c r="H1106" s="271"/>
      <c r="I1106" s="265"/>
      <c r="J1106" s="272"/>
      <c r="K1106" s="265"/>
      <c r="M1106" s="266" t="s">
        <v>919</v>
      </c>
      <c r="O1106" s="255"/>
    </row>
    <row r="1107" spans="1:80" ht="22.5">
      <c r="A1107" s="256">
        <v>102</v>
      </c>
      <c r="B1107" s="257" t="s">
        <v>920</v>
      </c>
      <c r="C1107" s="258" t="s">
        <v>921</v>
      </c>
      <c r="D1107" s="259" t="s">
        <v>176</v>
      </c>
      <c r="E1107" s="260">
        <v>13</v>
      </c>
      <c r="F1107" s="260"/>
      <c r="G1107" s="261">
        <f>E1107*F1107</f>
        <v>0</v>
      </c>
      <c r="H1107" s="262">
        <v>0.07643</v>
      </c>
      <c r="I1107" s="263">
        <f>E1107*H1107</f>
        <v>0.99359</v>
      </c>
      <c r="J1107" s="262">
        <v>0</v>
      </c>
      <c r="K1107" s="263">
        <f>E1107*J1107</f>
        <v>0</v>
      </c>
      <c r="O1107" s="255">
        <v>2</v>
      </c>
      <c r="AA1107" s="228">
        <v>1</v>
      </c>
      <c r="AB1107" s="228">
        <v>7</v>
      </c>
      <c r="AC1107" s="228">
        <v>7</v>
      </c>
      <c r="AZ1107" s="228">
        <v>2</v>
      </c>
      <c r="BA1107" s="228">
        <f>IF(AZ1107=1,G1107,0)</f>
        <v>0</v>
      </c>
      <c r="BB1107" s="228">
        <f>IF(AZ1107=2,G1107,0)</f>
        <v>0</v>
      </c>
      <c r="BC1107" s="228">
        <f>IF(AZ1107=3,G1107,0)</f>
        <v>0</v>
      </c>
      <c r="BD1107" s="228">
        <f>IF(AZ1107=4,G1107,0)</f>
        <v>0</v>
      </c>
      <c r="BE1107" s="228">
        <f>IF(AZ1107=5,G1107,0)</f>
        <v>0</v>
      </c>
      <c r="CA1107" s="255">
        <v>1</v>
      </c>
      <c r="CB1107" s="255">
        <v>7</v>
      </c>
    </row>
    <row r="1108" spans="1:15" ht="12.75">
      <c r="A1108" s="264"/>
      <c r="B1108" s="267"/>
      <c r="C1108" s="341" t="s">
        <v>922</v>
      </c>
      <c r="D1108" s="342"/>
      <c r="E1108" s="268">
        <v>13</v>
      </c>
      <c r="F1108" s="269"/>
      <c r="G1108" s="270"/>
      <c r="H1108" s="271"/>
      <c r="I1108" s="265"/>
      <c r="J1108" s="272"/>
      <c r="K1108" s="265"/>
      <c r="M1108" s="266">
        <v>13</v>
      </c>
      <c r="O1108" s="255"/>
    </row>
    <row r="1109" spans="1:80" ht="12.75">
      <c r="A1109" s="256">
        <v>103</v>
      </c>
      <c r="B1109" s="257" t="s">
        <v>923</v>
      </c>
      <c r="C1109" s="258" t="s">
        <v>924</v>
      </c>
      <c r="D1109" s="259" t="s">
        <v>123</v>
      </c>
      <c r="E1109" s="260">
        <v>631.611</v>
      </c>
      <c r="F1109" s="260"/>
      <c r="G1109" s="261">
        <f>E1109*F1109</f>
        <v>0</v>
      </c>
      <c r="H1109" s="262">
        <v>0</v>
      </c>
      <c r="I1109" s="263">
        <f>E1109*H1109</f>
        <v>0</v>
      </c>
      <c r="J1109" s="262">
        <v>-0.00732</v>
      </c>
      <c r="K1109" s="263">
        <f>E1109*J1109</f>
        <v>-4.62339252</v>
      </c>
      <c r="O1109" s="255">
        <v>2</v>
      </c>
      <c r="AA1109" s="228">
        <v>1</v>
      </c>
      <c r="AB1109" s="228">
        <v>7</v>
      </c>
      <c r="AC1109" s="228">
        <v>7</v>
      </c>
      <c r="AZ1109" s="228">
        <v>2</v>
      </c>
      <c r="BA1109" s="228">
        <f>IF(AZ1109=1,G1109,0)</f>
        <v>0</v>
      </c>
      <c r="BB1109" s="228">
        <f>IF(AZ1109=2,G1109,0)</f>
        <v>0</v>
      </c>
      <c r="BC1109" s="228">
        <f>IF(AZ1109=3,G1109,0)</f>
        <v>0</v>
      </c>
      <c r="BD1109" s="228">
        <f>IF(AZ1109=4,G1109,0)</f>
        <v>0</v>
      </c>
      <c r="BE1109" s="228">
        <f>IF(AZ1109=5,G1109,0)</f>
        <v>0</v>
      </c>
      <c r="CA1109" s="255">
        <v>1</v>
      </c>
      <c r="CB1109" s="255">
        <v>7</v>
      </c>
    </row>
    <row r="1110" spans="1:15" ht="22.5">
      <c r="A1110" s="264"/>
      <c r="B1110" s="267"/>
      <c r="C1110" s="341" t="s">
        <v>843</v>
      </c>
      <c r="D1110" s="342"/>
      <c r="E1110" s="268">
        <v>342.4344</v>
      </c>
      <c r="F1110" s="269"/>
      <c r="G1110" s="270"/>
      <c r="H1110" s="271"/>
      <c r="I1110" s="265"/>
      <c r="J1110" s="272"/>
      <c r="K1110" s="265"/>
      <c r="M1110" s="266" t="s">
        <v>843</v>
      </c>
      <c r="O1110" s="255"/>
    </row>
    <row r="1111" spans="1:15" ht="22.5">
      <c r="A1111" s="264"/>
      <c r="B1111" s="267"/>
      <c r="C1111" s="341" t="s">
        <v>844</v>
      </c>
      <c r="D1111" s="342"/>
      <c r="E1111" s="268">
        <v>241.9266</v>
      </c>
      <c r="F1111" s="269"/>
      <c r="G1111" s="270"/>
      <c r="H1111" s="271"/>
      <c r="I1111" s="265"/>
      <c r="J1111" s="272"/>
      <c r="K1111" s="265"/>
      <c r="M1111" s="266" t="s">
        <v>844</v>
      </c>
      <c r="O1111" s="255"/>
    </row>
    <row r="1112" spans="1:15" ht="12.75">
      <c r="A1112" s="264"/>
      <c r="B1112" s="267"/>
      <c r="C1112" s="341" t="s">
        <v>845</v>
      </c>
      <c r="D1112" s="342"/>
      <c r="E1112" s="268">
        <v>47.25</v>
      </c>
      <c r="F1112" s="269"/>
      <c r="G1112" s="270"/>
      <c r="H1112" s="271"/>
      <c r="I1112" s="265"/>
      <c r="J1112" s="272"/>
      <c r="K1112" s="265"/>
      <c r="M1112" s="266" t="s">
        <v>845</v>
      </c>
      <c r="O1112" s="255"/>
    </row>
    <row r="1113" spans="1:80" ht="22.5">
      <c r="A1113" s="256">
        <v>104</v>
      </c>
      <c r="B1113" s="257" t="s">
        <v>925</v>
      </c>
      <c r="C1113" s="258" t="s">
        <v>926</v>
      </c>
      <c r="D1113" s="259" t="s">
        <v>253</v>
      </c>
      <c r="E1113" s="260">
        <v>41</v>
      </c>
      <c r="F1113" s="260"/>
      <c r="G1113" s="261">
        <f>E1113*F1113</f>
        <v>0</v>
      </c>
      <c r="H1113" s="262">
        <v>0.00095</v>
      </c>
      <c r="I1113" s="263">
        <f>E1113*H1113</f>
        <v>0.03895</v>
      </c>
      <c r="J1113" s="262">
        <v>0</v>
      </c>
      <c r="K1113" s="263">
        <f>E1113*J1113</f>
        <v>0</v>
      </c>
      <c r="O1113" s="255">
        <v>2</v>
      </c>
      <c r="AA1113" s="228">
        <v>1</v>
      </c>
      <c r="AB1113" s="228">
        <v>7</v>
      </c>
      <c r="AC1113" s="228">
        <v>7</v>
      </c>
      <c r="AZ1113" s="228">
        <v>2</v>
      </c>
      <c r="BA1113" s="228">
        <f>IF(AZ1113=1,G1113,0)</f>
        <v>0</v>
      </c>
      <c r="BB1113" s="228">
        <f>IF(AZ1113=2,G1113,0)</f>
        <v>0</v>
      </c>
      <c r="BC1113" s="228">
        <f>IF(AZ1113=3,G1113,0)</f>
        <v>0</v>
      </c>
      <c r="BD1113" s="228">
        <f>IF(AZ1113=4,G1113,0)</f>
        <v>0</v>
      </c>
      <c r="BE1113" s="228">
        <f>IF(AZ1113=5,G1113,0)</f>
        <v>0</v>
      </c>
      <c r="CA1113" s="255">
        <v>1</v>
      </c>
      <c r="CB1113" s="255">
        <v>7</v>
      </c>
    </row>
    <row r="1114" spans="1:15" ht="12.75">
      <c r="A1114" s="264"/>
      <c r="B1114" s="267"/>
      <c r="C1114" s="341" t="s">
        <v>927</v>
      </c>
      <c r="D1114" s="342"/>
      <c r="E1114" s="268">
        <v>41</v>
      </c>
      <c r="F1114" s="269"/>
      <c r="G1114" s="270"/>
      <c r="H1114" s="271"/>
      <c r="I1114" s="265"/>
      <c r="J1114" s="272"/>
      <c r="K1114" s="265"/>
      <c r="M1114" s="266" t="s">
        <v>927</v>
      </c>
      <c r="O1114" s="255"/>
    </row>
    <row r="1115" spans="1:80" ht="22.5">
      <c r="A1115" s="256">
        <v>105</v>
      </c>
      <c r="B1115" s="257" t="s">
        <v>928</v>
      </c>
      <c r="C1115" s="258" t="s">
        <v>929</v>
      </c>
      <c r="D1115" s="259" t="s">
        <v>253</v>
      </c>
      <c r="E1115" s="260">
        <v>28.51</v>
      </c>
      <c r="F1115" s="260"/>
      <c r="G1115" s="261">
        <f>E1115*F1115</f>
        <v>0</v>
      </c>
      <c r="H1115" s="262">
        <v>0.00597</v>
      </c>
      <c r="I1115" s="263">
        <f>E1115*H1115</f>
        <v>0.1702047</v>
      </c>
      <c r="J1115" s="262">
        <v>0</v>
      </c>
      <c r="K1115" s="263">
        <f>E1115*J1115</f>
        <v>0</v>
      </c>
      <c r="O1115" s="255">
        <v>2</v>
      </c>
      <c r="AA1115" s="228">
        <v>1</v>
      </c>
      <c r="AB1115" s="228">
        <v>7</v>
      </c>
      <c r="AC1115" s="228">
        <v>7</v>
      </c>
      <c r="AZ1115" s="228">
        <v>2</v>
      </c>
      <c r="BA1115" s="228">
        <f>IF(AZ1115=1,G1115,0)</f>
        <v>0</v>
      </c>
      <c r="BB1115" s="228">
        <f>IF(AZ1115=2,G1115,0)</f>
        <v>0</v>
      </c>
      <c r="BC1115" s="228">
        <f>IF(AZ1115=3,G1115,0)</f>
        <v>0</v>
      </c>
      <c r="BD1115" s="228">
        <f>IF(AZ1115=4,G1115,0)</f>
        <v>0</v>
      </c>
      <c r="BE1115" s="228">
        <f>IF(AZ1115=5,G1115,0)</f>
        <v>0</v>
      </c>
      <c r="CA1115" s="255">
        <v>1</v>
      </c>
      <c r="CB1115" s="255">
        <v>7</v>
      </c>
    </row>
    <row r="1116" spans="1:15" ht="12.75">
      <c r="A1116" s="264"/>
      <c r="B1116" s="267"/>
      <c r="C1116" s="341" t="s">
        <v>930</v>
      </c>
      <c r="D1116" s="342"/>
      <c r="E1116" s="268">
        <v>28.51</v>
      </c>
      <c r="F1116" s="269"/>
      <c r="G1116" s="270"/>
      <c r="H1116" s="271"/>
      <c r="I1116" s="265"/>
      <c r="J1116" s="272"/>
      <c r="K1116" s="265"/>
      <c r="M1116" s="266" t="s">
        <v>930</v>
      </c>
      <c r="O1116" s="255"/>
    </row>
    <row r="1117" spans="1:80" ht="22.5">
      <c r="A1117" s="256">
        <v>106</v>
      </c>
      <c r="B1117" s="257" t="s">
        <v>931</v>
      </c>
      <c r="C1117" s="258" t="s">
        <v>932</v>
      </c>
      <c r="D1117" s="259" t="s">
        <v>253</v>
      </c>
      <c r="E1117" s="260">
        <v>98</v>
      </c>
      <c r="F1117" s="260"/>
      <c r="G1117" s="261">
        <f>E1117*F1117</f>
        <v>0</v>
      </c>
      <c r="H1117" s="262">
        <v>0.00495</v>
      </c>
      <c r="I1117" s="263">
        <f>E1117*H1117</f>
        <v>0.48510000000000003</v>
      </c>
      <c r="J1117" s="262">
        <v>0</v>
      </c>
      <c r="K1117" s="263">
        <f>E1117*J1117</f>
        <v>0</v>
      </c>
      <c r="O1117" s="255">
        <v>2</v>
      </c>
      <c r="AA1117" s="228">
        <v>1</v>
      </c>
      <c r="AB1117" s="228">
        <v>7</v>
      </c>
      <c r="AC1117" s="228">
        <v>7</v>
      </c>
      <c r="AZ1117" s="228">
        <v>2</v>
      </c>
      <c r="BA1117" s="228">
        <f>IF(AZ1117=1,G1117,0)</f>
        <v>0</v>
      </c>
      <c r="BB1117" s="228">
        <f>IF(AZ1117=2,G1117,0)</f>
        <v>0</v>
      </c>
      <c r="BC1117" s="228">
        <f>IF(AZ1117=3,G1117,0)</f>
        <v>0</v>
      </c>
      <c r="BD1117" s="228">
        <f>IF(AZ1117=4,G1117,0)</f>
        <v>0</v>
      </c>
      <c r="BE1117" s="228">
        <f>IF(AZ1117=5,G1117,0)</f>
        <v>0</v>
      </c>
      <c r="CA1117" s="255">
        <v>1</v>
      </c>
      <c r="CB1117" s="255">
        <v>7</v>
      </c>
    </row>
    <row r="1118" spans="1:15" ht="12.75">
      <c r="A1118" s="264"/>
      <c r="B1118" s="267"/>
      <c r="C1118" s="341" t="s">
        <v>933</v>
      </c>
      <c r="D1118" s="342"/>
      <c r="E1118" s="268">
        <v>98</v>
      </c>
      <c r="F1118" s="269"/>
      <c r="G1118" s="270"/>
      <c r="H1118" s="271"/>
      <c r="I1118" s="265"/>
      <c r="J1118" s="272"/>
      <c r="K1118" s="265"/>
      <c r="M1118" s="266" t="s">
        <v>933</v>
      </c>
      <c r="O1118" s="255"/>
    </row>
    <row r="1119" spans="1:80" ht="22.5">
      <c r="A1119" s="256">
        <v>107</v>
      </c>
      <c r="B1119" s="257" t="s">
        <v>934</v>
      </c>
      <c r="C1119" s="258" t="s">
        <v>935</v>
      </c>
      <c r="D1119" s="259" t="s">
        <v>123</v>
      </c>
      <c r="E1119" s="260">
        <v>631.611</v>
      </c>
      <c r="F1119" s="260"/>
      <c r="G1119" s="261">
        <f>E1119*F1119</f>
        <v>0</v>
      </c>
      <c r="H1119" s="262">
        <v>0.00578</v>
      </c>
      <c r="I1119" s="263">
        <f>E1119*H1119</f>
        <v>3.6507115800000003</v>
      </c>
      <c r="J1119" s="262">
        <v>0</v>
      </c>
      <c r="K1119" s="263">
        <f>E1119*J1119</f>
        <v>0</v>
      </c>
      <c r="O1119" s="255">
        <v>2</v>
      </c>
      <c r="AA1119" s="228">
        <v>1</v>
      </c>
      <c r="AB1119" s="228">
        <v>7</v>
      </c>
      <c r="AC1119" s="228">
        <v>7</v>
      </c>
      <c r="AZ1119" s="228">
        <v>2</v>
      </c>
      <c r="BA1119" s="228">
        <f>IF(AZ1119=1,G1119,0)</f>
        <v>0</v>
      </c>
      <c r="BB1119" s="228">
        <f>IF(AZ1119=2,G1119,0)</f>
        <v>0</v>
      </c>
      <c r="BC1119" s="228">
        <f>IF(AZ1119=3,G1119,0)</f>
        <v>0</v>
      </c>
      <c r="BD1119" s="228">
        <f>IF(AZ1119=4,G1119,0)</f>
        <v>0</v>
      </c>
      <c r="BE1119" s="228">
        <f>IF(AZ1119=5,G1119,0)</f>
        <v>0</v>
      </c>
      <c r="CA1119" s="255">
        <v>1</v>
      </c>
      <c r="CB1119" s="255">
        <v>7</v>
      </c>
    </row>
    <row r="1120" spans="1:15" ht="22.5">
      <c r="A1120" s="264"/>
      <c r="B1120" s="267"/>
      <c r="C1120" s="341" t="s">
        <v>843</v>
      </c>
      <c r="D1120" s="342"/>
      <c r="E1120" s="268">
        <v>342.4344</v>
      </c>
      <c r="F1120" s="269"/>
      <c r="G1120" s="270"/>
      <c r="H1120" s="271"/>
      <c r="I1120" s="265"/>
      <c r="J1120" s="272"/>
      <c r="K1120" s="265"/>
      <c r="M1120" s="266" t="s">
        <v>843</v>
      </c>
      <c r="O1120" s="255"/>
    </row>
    <row r="1121" spans="1:15" ht="22.5">
      <c r="A1121" s="264"/>
      <c r="B1121" s="267"/>
      <c r="C1121" s="341" t="s">
        <v>844</v>
      </c>
      <c r="D1121" s="342"/>
      <c r="E1121" s="268">
        <v>241.9266</v>
      </c>
      <c r="F1121" s="269"/>
      <c r="G1121" s="270"/>
      <c r="H1121" s="271"/>
      <c r="I1121" s="265"/>
      <c r="J1121" s="272"/>
      <c r="K1121" s="265"/>
      <c r="M1121" s="266" t="s">
        <v>844</v>
      </c>
      <c r="O1121" s="255"/>
    </row>
    <row r="1122" spans="1:15" ht="12.75">
      <c r="A1122" s="264"/>
      <c r="B1122" s="267"/>
      <c r="C1122" s="341" t="s">
        <v>845</v>
      </c>
      <c r="D1122" s="342"/>
      <c r="E1122" s="268">
        <v>47.25</v>
      </c>
      <c r="F1122" s="269"/>
      <c r="G1122" s="270"/>
      <c r="H1122" s="271"/>
      <c r="I1122" s="265"/>
      <c r="J1122" s="272"/>
      <c r="K1122" s="265"/>
      <c r="M1122" s="266" t="s">
        <v>845</v>
      </c>
      <c r="O1122" s="255"/>
    </row>
    <row r="1123" spans="1:15" ht="22.5">
      <c r="A1123" s="264"/>
      <c r="B1123" s="267"/>
      <c r="C1123" s="341" t="s">
        <v>936</v>
      </c>
      <c r="D1123" s="342"/>
      <c r="E1123" s="268">
        <v>0</v>
      </c>
      <c r="F1123" s="269"/>
      <c r="G1123" s="270"/>
      <c r="H1123" s="271"/>
      <c r="I1123" s="265"/>
      <c r="J1123" s="272"/>
      <c r="K1123" s="265"/>
      <c r="M1123" s="266" t="s">
        <v>936</v>
      </c>
      <c r="O1123" s="255"/>
    </row>
    <row r="1124" spans="1:80" ht="22.5">
      <c r="A1124" s="256">
        <v>108</v>
      </c>
      <c r="B1124" s="257" t="s">
        <v>937</v>
      </c>
      <c r="C1124" s="258" t="s">
        <v>938</v>
      </c>
      <c r="D1124" s="259" t="s">
        <v>253</v>
      </c>
      <c r="E1124" s="260">
        <v>204</v>
      </c>
      <c r="F1124" s="260"/>
      <c r="G1124" s="261">
        <f>E1124*F1124</f>
        <v>0</v>
      </c>
      <c r="H1124" s="262">
        <v>0.00225</v>
      </c>
      <c r="I1124" s="263">
        <f>E1124*H1124</f>
        <v>0.45899999999999996</v>
      </c>
      <c r="J1124" s="262">
        <v>0</v>
      </c>
      <c r="K1124" s="263">
        <f>E1124*J1124</f>
        <v>0</v>
      </c>
      <c r="O1124" s="255">
        <v>2</v>
      </c>
      <c r="AA1124" s="228">
        <v>1</v>
      </c>
      <c r="AB1124" s="228">
        <v>7</v>
      </c>
      <c r="AC1124" s="228">
        <v>7</v>
      </c>
      <c r="AZ1124" s="228">
        <v>2</v>
      </c>
      <c r="BA1124" s="228">
        <f>IF(AZ1124=1,G1124,0)</f>
        <v>0</v>
      </c>
      <c r="BB1124" s="228">
        <f>IF(AZ1124=2,G1124,0)</f>
        <v>0</v>
      </c>
      <c r="BC1124" s="228">
        <f>IF(AZ1124=3,G1124,0)</f>
        <v>0</v>
      </c>
      <c r="BD1124" s="228">
        <f>IF(AZ1124=4,G1124,0)</f>
        <v>0</v>
      </c>
      <c r="BE1124" s="228">
        <f>IF(AZ1124=5,G1124,0)</f>
        <v>0</v>
      </c>
      <c r="CA1124" s="255">
        <v>1</v>
      </c>
      <c r="CB1124" s="255">
        <v>7</v>
      </c>
    </row>
    <row r="1125" spans="1:15" ht="12.75">
      <c r="A1125" s="264"/>
      <c r="B1125" s="267"/>
      <c r="C1125" s="341" t="s">
        <v>939</v>
      </c>
      <c r="D1125" s="342"/>
      <c r="E1125" s="268">
        <v>204</v>
      </c>
      <c r="F1125" s="269"/>
      <c r="G1125" s="270"/>
      <c r="H1125" s="271"/>
      <c r="I1125" s="265"/>
      <c r="J1125" s="272"/>
      <c r="K1125" s="265"/>
      <c r="M1125" s="266" t="s">
        <v>939</v>
      </c>
      <c r="O1125" s="255"/>
    </row>
    <row r="1126" spans="1:80" ht="22.5">
      <c r="A1126" s="256">
        <v>109</v>
      </c>
      <c r="B1126" s="257" t="s">
        <v>940</v>
      </c>
      <c r="C1126" s="258" t="s">
        <v>941</v>
      </c>
      <c r="D1126" s="259" t="s">
        <v>253</v>
      </c>
      <c r="E1126" s="260">
        <v>206.1</v>
      </c>
      <c r="F1126" s="260"/>
      <c r="G1126" s="261">
        <f>E1126*F1126</f>
        <v>0</v>
      </c>
      <c r="H1126" s="262">
        <v>0.00312</v>
      </c>
      <c r="I1126" s="263">
        <f>E1126*H1126</f>
        <v>0.6430319999999999</v>
      </c>
      <c r="J1126" s="262">
        <v>0</v>
      </c>
      <c r="K1126" s="263">
        <f>E1126*J1126</f>
        <v>0</v>
      </c>
      <c r="O1126" s="255">
        <v>2</v>
      </c>
      <c r="AA1126" s="228">
        <v>1</v>
      </c>
      <c r="AB1126" s="228">
        <v>7</v>
      </c>
      <c r="AC1126" s="228">
        <v>7</v>
      </c>
      <c r="AZ1126" s="228">
        <v>2</v>
      </c>
      <c r="BA1126" s="228">
        <f>IF(AZ1126=1,G1126,0)</f>
        <v>0</v>
      </c>
      <c r="BB1126" s="228">
        <f>IF(AZ1126=2,G1126,0)</f>
        <v>0</v>
      </c>
      <c r="BC1126" s="228">
        <f>IF(AZ1126=3,G1126,0)</f>
        <v>0</v>
      </c>
      <c r="BD1126" s="228">
        <f>IF(AZ1126=4,G1126,0)</f>
        <v>0</v>
      </c>
      <c r="BE1126" s="228">
        <f>IF(AZ1126=5,G1126,0)</f>
        <v>0</v>
      </c>
      <c r="CA1126" s="255">
        <v>1</v>
      </c>
      <c r="CB1126" s="255">
        <v>7</v>
      </c>
    </row>
    <row r="1127" spans="1:15" ht="12.75">
      <c r="A1127" s="264"/>
      <c r="B1127" s="267"/>
      <c r="C1127" s="341" t="s">
        <v>942</v>
      </c>
      <c r="D1127" s="342"/>
      <c r="E1127" s="268">
        <v>206.1</v>
      </c>
      <c r="F1127" s="269"/>
      <c r="G1127" s="270"/>
      <c r="H1127" s="271"/>
      <c r="I1127" s="265"/>
      <c r="J1127" s="272"/>
      <c r="K1127" s="265"/>
      <c r="M1127" s="266" t="s">
        <v>942</v>
      </c>
      <c r="O1127" s="255"/>
    </row>
    <row r="1128" spans="1:80" ht="22.5">
      <c r="A1128" s="256">
        <v>110</v>
      </c>
      <c r="B1128" s="257" t="s">
        <v>943</v>
      </c>
      <c r="C1128" s="258" t="s">
        <v>944</v>
      </c>
      <c r="D1128" s="259" t="s">
        <v>253</v>
      </c>
      <c r="E1128" s="260">
        <v>2.88</v>
      </c>
      <c r="F1128" s="260"/>
      <c r="G1128" s="261">
        <f>E1128*F1128</f>
        <v>0</v>
      </c>
      <c r="H1128" s="262">
        <v>0.00181</v>
      </c>
      <c r="I1128" s="263">
        <f>E1128*H1128</f>
        <v>0.0052128</v>
      </c>
      <c r="J1128" s="262">
        <v>0</v>
      </c>
      <c r="K1128" s="263">
        <f>E1128*J1128</f>
        <v>0</v>
      </c>
      <c r="O1128" s="255">
        <v>2</v>
      </c>
      <c r="AA1128" s="228">
        <v>1</v>
      </c>
      <c r="AB1128" s="228">
        <v>7</v>
      </c>
      <c r="AC1128" s="228">
        <v>7</v>
      </c>
      <c r="AZ1128" s="228">
        <v>2</v>
      </c>
      <c r="BA1128" s="228">
        <f>IF(AZ1128=1,G1128,0)</f>
        <v>0</v>
      </c>
      <c r="BB1128" s="228">
        <f>IF(AZ1128=2,G1128,0)</f>
        <v>0</v>
      </c>
      <c r="BC1128" s="228">
        <f>IF(AZ1128=3,G1128,0)</f>
        <v>0</v>
      </c>
      <c r="BD1128" s="228">
        <f>IF(AZ1128=4,G1128,0)</f>
        <v>0</v>
      </c>
      <c r="BE1128" s="228">
        <f>IF(AZ1128=5,G1128,0)</f>
        <v>0</v>
      </c>
      <c r="CA1128" s="255">
        <v>1</v>
      </c>
      <c r="CB1128" s="255">
        <v>7</v>
      </c>
    </row>
    <row r="1129" spans="1:15" ht="12.75">
      <c r="A1129" s="264"/>
      <c r="B1129" s="267"/>
      <c r="C1129" s="341" t="s">
        <v>945</v>
      </c>
      <c r="D1129" s="342"/>
      <c r="E1129" s="268">
        <v>0.96</v>
      </c>
      <c r="F1129" s="269"/>
      <c r="G1129" s="270"/>
      <c r="H1129" s="271"/>
      <c r="I1129" s="265"/>
      <c r="J1129" s="272"/>
      <c r="K1129" s="265"/>
      <c r="M1129" s="266" t="s">
        <v>945</v>
      </c>
      <c r="O1129" s="255"/>
    </row>
    <row r="1130" spans="1:15" ht="12.75">
      <c r="A1130" s="264"/>
      <c r="B1130" s="267"/>
      <c r="C1130" s="341" t="s">
        <v>946</v>
      </c>
      <c r="D1130" s="342"/>
      <c r="E1130" s="268">
        <v>1.92</v>
      </c>
      <c r="F1130" s="269"/>
      <c r="G1130" s="270"/>
      <c r="H1130" s="271"/>
      <c r="I1130" s="265"/>
      <c r="J1130" s="272"/>
      <c r="K1130" s="265"/>
      <c r="M1130" s="266" t="s">
        <v>946</v>
      </c>
      <c r="O1130" s="255"/>
    </row>
    <row r="1131" spans="1:80" ht="22.5">
      <c r="A1131" s="256">
        <v>111</v>
      </c>
      <c r="B1131" s="257" t="s">
        <v>947</v>
      </c>
      <c r="C1131" s="258" t="s">
        <v>948</v>
      </c>
      <c r="D1131" s="259" t="s">
        <v>253</v>
      </c>
      <c r="E1131" s="260">
        <v>127.02</v>
      </c>
      <c r="F1131" s="260"/>
      <c r="G1131" s="261">
        <f>E1131*F1131</f>
        <v>0</v>
      </c>
      <c r="H1131" s="262">
        <v>0.00244</v>
      </c>
      <c r="I1131" s="263">
        <f>E1131*H1131</f>
        <v>0.3099288</v>
      </c>
      <c r="J1131" s="262">
        <v>0</v>
      </c>
      <c r="K1131" s="263">
        <f>E1131*J1131</f>
        <v>0</v>
      </c>
      <c r="O1131" s="255">
        <v>2</v>
      </c>
      <c r="AA1131" s="228">
        <v>1</v>
      </c>
      <c r="AB1131" s="228">
        <v>7</v>
      </c>
      <c r="AC1131" s="228">
        <v>7</v>
      </c>
      <c r="AZ1131" s="228">
        <v>2</v>
      </c>
      <c r="BA1131" s="228">
        <f>IF(AZ1131=1,G1131,0)</f>
        <v>0</v>
      </c>
      <c r="BB1131" s="228">
        <f>IF(AZ1131=2,G1131,0)</f>
        <v>0</v>
      </c>
      <c r="BC1131" s="228">
        <f>IF(AZ1131=3,G1131,0)</f>
        <v>0</v>
      </c>
      <c r="BD1131" s="228">
        <f>IF(AZ1131=4,G1131,0)</f>
        <v>0</v>
      </c>
      <c r="BE1131" s="228">
        <f>IF(AZ1131=5,G1131,0)</f>
        <v>0</v>
      </c>
      <c r="CA1131" s="255">
        <v>1</v>
      </c>
      <c r="CB1131" s="255">
        <v>7</v>
      </c>
    </row>
    <row r="1132" spans="1:15" ht="12.75">
      <c r="A1132" s="264"/>
      <c r="B1132" s="267"/>
      <c r="C1132" s="341" t="s">
        <v>949</v>
      </c>
      <c r="D1132" s="342"/>
      <c r="E1132" s="268">
        <v>24.3</v>
      </c>
      <c r="F1132" s="269"/>
      <c r="G1132" s="270"/>
      <c r="H1132" s="271"/>
      <c r="I1132" s="265"/>
      <c r="J1132" s="272"/>
      <c r="K1132" s="265"/>
      <c r="M1132" s="266" t="s">
        <v>949</v>
      </c>
      <c r="O1132" s="255"/>
    </row>
    <row r="1133" spans="1:15" ht="12.75">
      <c r="A1133" s="264"/>
      <c r="B1133" s="267"/>
      <c r="C1133" s="341" t="s">
        <v>950</v>
      </c>
      <c r="D1133" s="342"/>
      <c r="E1133" s="268">
        <v>24.6</v>
      </c>
      <c r="F1133" s="269"/>
      <c r="G1133" s="270"/>
      <c r="H1133" s="271"/>
      <c r="I1133" s="265"/>
      <c r="J1133" s="272"/>
      <c r="K1133" s="265"/>
      <c r="M1133" s="266" t="s">
        <v>950</v>
      </c>
      <c r="O1133" s="255"/>
    </row>
    <row r="1134" spans="1:15" ht="12.75">
      <c r="A1134" s="264"/>
      <c r="B1134" s="267"/>
      <c r="C1134" s="341" t="s">
        <v>951</v>
      </c>
      <c r="D1134" s="342"/>
      <c r="E1134" s="268">
        <v>29.52</v>
      </c>
      <c r="F1134" s="269"/>
      <c r="G1134" s="270"/>
      <c r="H1134" s="271"/>
      <c r="I1134" s="265"/>
      <c r="J1134" s="272"/>
      <c r="K1134" s="265"/>
      <c r="M1134" s="266" t="s">
        <v>951</v>
      </c>
      <c r="O1134" s="255"/>
    </row>
    <row r="1135" spans="1:15" ht="12.75">
      <c r="A1135" s="264"/>
      <c r="B1135" s="267"/>
      <c r="C1135" s="341" t="s">
        <v>952</v>
      </c>
      <c r="D1135" s="342"/>
      <c r="E1135" s="268">
        <v>28.5</v>
      </c>
      <c r="F1135" s="269"/>
      <c r="G1135" s="270"/>
      <c r="H1135" s="271"/>
      <c r="I1135" s="265"/>
      <c r="J1135" s="272"/>
      <c r="K1135" s="265"/>
      <c r="M1135" s="266" t="s">
        <v>952</v>
      </c>
      <c r="O1135" s="255"/>
    </row>
    <row r="1136" spans="1:15" ht="12.75">
      <c r="A1136" s="264"/>
      <c r="B1136" s="267"/>
      <c r="C1136" s="341" t="s">
        <v>953</v>
      </c>
      <c r="D1136" s="342"/>
      <c r="E1136" s="268">
        <v>11.7</v>
      </c>
      <c r="F1136" s="269"/>
      <c r="G1136" s="270"/>
      <c r="H1136" s="271"/>
      <c r="I1136" s="265"/>
      <c r="J1136" s="272"/>
      <c r="K1136" s="265"/>
      <c r="M1136" s="266" t="s">
        <v>953</v>
      </c>
      <c r="O1136" s="255"/>
    </row>
    <row r="1137" spans="1:15" ht="12.75">
      <c r="A1137" s="264"/>
      <c r="B1137" s="267"/>
      <c r="C1137" s="341" t="s">
        <v>954</v>
      </c>
      <c r="D1137" s="342"/>
      <c r="E1137" s="268">
        <v>8.4</v>
      </c>
      <c r="F1137" s="269"/>
      <c r="G1137" s="270"/>
      <c r="H1137" s="271"/>
      <c r="I1137" s="265"/>
      <c r="J1137" s="272"/>
      <c r="K1137" s="265"/>
      <c r="M1137" s="266" t="s">
        <v>954</v>
      </c>
      <c r="O1137" s="255"/>
    </row>
    <row r="1138" spans="1:80" ht="22.5">
      <c r="A1138" s="256">
        <v>112</v>
      </c>
      <c r="B1138" s="257" t="s">
        <v>955</v>
      </c>
      <c r="C1138" s="258" t="s">
        <v>956</v>
      </c>
      <c r="D1138" s="259" t="s">
        <v>253</v>
      </c>
      <c r="E1138" s="260">
        <v>1.36</v>
      </c>
      <c r="F1138" s="260"/>
      <c r="G1138" s="261">
        <f>E1138*F1138</f>
        <v>0</v>
      </c>
      <c r="H1138" s="262">
        <v>0.003</v>
      </c>
      <c r="I1138" s="263">
        <f>E1138*H1138</f>
        <v>0.00408</v>
      </c>
      <c r="J1138" s="262">
        <v>0</v>
      </c>
      <c r="K1138" s="263">
        <f>E1138*J1138</f>
        <v>0</v>
      </c>
      <c r="O1138" s="255">
        <v>2</v>
      </c>
      <c r="AA1138" s="228">
        <v>1</v>
      </c>
      <c r="AB1138" s="228">
        <v>7</v>
      </c>
      <c r="AC1138" s="228">
        <v>7</v>
      </c>
      <c r="AZ1138" s="228">
        <v>2</v>
      </c>
      <c r="BA1138" s="228">
        <f>IF(AZ1138=1,G1138,0)</f>
        <v>0</v>
      </c>
      <c r="BB1138" s="228">
        <f>IF(AZ1138=2,G1138,0)</f>
        <v>0</v>
      </c>
      <c r="BC1138" s="228">
        <f>IF(AZ1138=3,G1138,0)</f>
        <v>0</v>
      </c>
      <c r="BD1138" s="228">
        <f>IF(AZ1138=4,G1138,0)</f>
        <v>0</v>
      </c>
      <c r="BE1138" s="228">
        <f>IF(AZ1138=5,G1138,0)</f>
        <v>0</v>
      </c>
      <c r="CA1138" s="255">
        <v>1</v>
      </c>
      <c r="CB1138" s="255">
        <v>7</v>
      </c>
    </row>
    <row r="1139" spans="1:15" ht="12.75">
      <c r="A1139" s="264"/>
      <c r="B1139" s="267"/>
      <c r="C1139" s="341" t="s">
        <v>957</v>
      </c>
      <c r="D1139" s="342"/>
      <c r="E1139" s="268">
        <v>0.8</v>
      </c>
      <c r="F1139" s="269"/>
      <c r="G1139" s="270"/>
      <c r="H1139" s="271"/>
      <c r="I1139" s="265"/>
      <c r="J1139" s="272"/>
      <c r="K1139" s="265"/>
      <c r="M1139" s="266" t="s">
        <v>957</v>
      </c>
      <c r="O1139" s="255"/>
    </row>
    <row r="1140" spans="1:15" ht="12.75">
      <c r="A1140" s="264"/>
      <c r="B1140" s="267"/>
      <c r="C1140" s="341" t="s">
        <v>958</v>
      </c>
      <c r="D1140" s="342"/>
      <c r="E1140" s="268">
        <v>0.56</v>
      </c>
      <c r="F1140" s="269"/>
      <c r="G1140" s="270"/>
      <c r="H1140" s="271"/>
      <c r="I1140" s="265"/>
      <c r="J1140" s="272"/>
      <c r="K1140" s="265"/>
      <c r="M1140" s="266" t="s">
        <v>958</v>
      </c>
      <c r="O1140" s="255"/>
    </row>
    <row r="1141" spans="1:80" ht="22.5">
      <c r="A1141" s="256">
        <v>113</v>
      </c>
      <c r="B1141" s="257" t="s">
        <v>959</v>
      </c>
      <c r="C1141" s="258" t="s">
        <v>960</v>
      </c>
      <c r="D1141" s="259" t="s">
        <v>253</v>
      </c>
      <c r="E1141" s="260">
        <v>265.99</v>
      </c>
      <c r="F1141" s="260"/>
      <c r="G1141" s="261">
        <f>E1141*F1141</f>
        <v>0</v>
      </c>
      <c r="H1141" s="262">
        <v>0.00335</v>
      </c>
      <c r="I1141" s="263">
        <f>E1141*H1141</f>
        <v>0.8910665000000001</v>
      </c>
      <c r="J1141" s="262">
        <v>0</v>
      </c>
      <c r="K1141" s="263">
        <f>E1141*J1141</f>
        <v>0</v>
      </c>
      <c r="O1141" s="255">
        <v>2</v>
      </c>
      <c r="AA1141" s="228">
        <v>1</v>
      </c>
      <c r="AB1141" s="228">
        <v>7</v>
      </c>
      <c r="AC1141" s="228">
        <v>7</v>
      </c>
      <c r="AZ1141" s="228">
        <v>2</v>
      </c>
      <c r="BA1141" s="228">
        <f>IF(AZ1141=1,G1141,0)</f>
        <v>0</v>
      </c>
      <c r="BB1141" s="228">
        <f>IF(AZ1141=2,G1141,0)</f>
        <v>0</v>
      </c>
      <c r="BC1141" s="228">
        <f>IF(AZ1141=3,G1141,0)</f>
        <v>0</v>
      </c>
      <c r="BD1141" s="228">
        <f>IF(AZ1141=4,G1141,0)</f>
        <v>0</v>
      </c>
      <c r="BE1141" s="228">
        <f>IF(AZ1141=5,G1141,0)</f>
        <v>0</v>
      </c>
      <c r="CA1141" s="255">
        <v>1</v>
      </c>
      <c r="CB1141" s="255">
        <v>7</v>
      </c>
    </row>
    <row r="1142" spans="1:15" ht="12.75">
      <c r="A1142" s="264"/>
      <c r="B1142" s="267"/>
      <c r="C1142" s="341" t="s">
        <v>961</v>
      </c>
      <c r="D1142" s="342"/>
      <c r="E1142" s="268">
        <v>97.44</v>
      </c>
      <c r="F1142" s="269"/>
      <c r="G1142" s="270"/>
      <c r="H1142" s="271"/>
      <c r="I1142" s="265"/>
      <c r="J1142" s="272"/>
      <c r="K1142" s="265"/>
      <c r="M1142" s="266" t="s">
        <v>961</v>
      </c>
      <c r="O1142" s="255"/>
    </row>
    <row r="1143" spans="1:15" ht="12.75">
      <c r="A1143" s="264"/>
      <c r="B1143" s="267"/>
      <c r="C1143" s="341" t="s">
        <v>962</v>
      </c>
      <c r="D1143" s="342"/>
      <c r="E1143" s="268">
        <v>48.6</v>
      </c>
      <c r="F1143" s="269"/>
      <c r="G1143" s="270"/>
      <c r="H1143" s="271"/>
      <c r="I1143" s="265"/>
      <c r="J1143" s="272"/>
      <c r="K1143" s="265"/>
      <c r="M1143" s="266" t="s">
        <v>962</v>
      </c>
      <c r="O1143" s="255"/>
    </row>
    <row r="1144" spans="1:15" ht="12.75">
      <c r="A1144" s="264"/>
      <c r="B1144" s="267"/>
      <c r="C1144" s="341" t="s">
        <v>963</v>
      </c>
      <c r="D1144" s="342"/>
      <c r="E1144" s="268">
        <v>4.94</v>
      </c>
      <c r="F1144" s="269"/>
      <c r="G1144" s="270"/>
      <c r="H1144" s="271"/>
      <c r="I1144" s="265"/>
      <c r="J1144" s="272"/>
      <c r="K1144" s="265"/>
      <c r="M1144" s="266" t="s">
        <v>963</v>
      </c>
      <c r="O1144" s="255"/>
    </row>
    <row r="1145" spans="1:15" ht="12.75">
      <c r="A1145" s="264"/>
      <c r="B1145" s="267"/>
      <c r="C1145" s="341" t="s">
        <v>964</v>
      </c>
      <c r="D1145" s="342"/>
      <c r="E1145" s="268">
        <v>8.25</v>
      </c>
      <c r="F1145" s="269"/>
      <c r="G1145" s="270"/>
      <c r="H1145" s="271"/>
      <c r="I1145" s="265"/>
      <c r="J1145" s="272"/>
      <c r="K1145" s="265"/>
      <c r="M1145" s="266" t="s">
        <v>964</v>
      </c>
      <c r="O1145" s="255"/>
    </row>
    <row r="1146" spans="1:15" ht="12.75">
      <c r="A1146" s="264"/>
      <c r="B1146" s="267"/>
      <c r="C1146" s="341" t="s">
        <v>965</v>
      </c>
      <c r="D1146" s="342"/>
      <c r="E1146" s="268">
        <v>1.14</v>
      </c>
      <c r="F1146" s="269"/>
      <c r="G1146" s="270"/>
      <c r="H1146" s="271"/>
      <c r="I1146" s="265"/>
      <c r="J1146" s="272"/>
      <c r="K1146" s="265"/>
      <c r="M1146" s="266" t="s">
        <v>965</v>
      </c>
      <c r="O1146" s="255"/>
    </row>
    <row r="1147" spans="1:15" ht="12.75">
      <c r="A1147" s="264"/>
      <c r="B1147" s="267"/>
      <c r="C1147" s="341" t="s">
        <v>966</v>
      </c>
      <c r="D1147" s="342"/>
      <c r="E1147" s="268">
        <v>18.72</v>
      </c>
      <c r="F1147" s="269"/>
      <c r="G1147" s="270"/>
      <c r="H1147" s="271"/>
      <c r="I1147" s="265"/>
      <c r="J1147" s="272"/>
      <c r="K1147" s="265"/>
      <c r="M1147" s="266" t="s">
        <v>966</v>
      </c>
      <c r="O1147" s="255"/>
    </row>
    <row r="1148" spans="1:15" ht="12.75">
      <c r="A1148" s="264"/>
      <c r="B1148" s="267"/>
      <c r="C1148" s="341" t="s">
        <v>967</v>
      </c>
      <c r="D1148" s="342"/>
      <c r="E1148" s="268">
        <v>4.08</v>
      </c>
      <c r="F1148" s="269"/>
      <c r="G1148" s="270"/>
      <c r="H1148" s="271"/>
      <c r="I1148" s="265"/>
      <c r="J1148" s="272"/>
      <c r="K1148" s="265"/>
      <c r="M1148" s="266" t="s">
        <v>967</v>
      </c>
      <c r="O1148" s="255"/>
    </row>
    <row r="1149" spans="1:15" ht="12.75">
      <c r="A1149" s="264"/>
      <c r="B1149" s="267"/>
      <c r="C1149" s="341" t="s">
        <v>968</v>
      </c>
      <c r="D1149" s="342"/>
      <c r="E1149" s="268">
        <v>1.06</v>
      </c>
      <c r="F1149" s="269"/>
      <c r="G1149" s="270"/>
      <c r="H1149" s="271"/>
      <c r="I1149" s="265"/>
      <c r="J1149" s="272"/>
      <c r="K1149" s="265"/>
      <c r="M1149" s="266" t="s">
        <v>968</v>
      </c>
      <c r="O1149" s="255"/>
    </row>
    <row r="1150" spans="1:15" ht="12.75">
      <c r="A1150" s="264"/>
      <c r="B1150" s="267"/>
      <c r="C1150" s="341" t="s">
        <v>969</v>
      </c>
      <c r="D1150" s="342"/>
      <c r="E1150" s="268">
        <v>6.72</v>
      </c>
      <c r="F1150" s="269"/>
      <c r="G1150" s="270"/>
      <c r="H1150" s="271"/>
      <c r="I1150" s="265"/>
      <c r="J1150" s="272"/>
      <c r="K1150" s="265"/>
      <c r="M1150" s="266" t="s">
        <v>969</v>
      </c>
      <c r="O1150" s="255"/>
    </row>
    <row r="1151" spans="1:15" ht="12.75">
      <c r="A1151" s="264"/>
      <c r="B1151" s="267"/>
      <c r="C1151" s="341" t="s">
        <v>970</v>
      </c>
      <c r="D1151" s="342"/>
      <c r="E1151" s="268">
        <v>2.56</v>
      </c>
      <c r="F1151" s="269"/>
      <c r="G1151" s="270"/>
      <c r="H1151" s="271"/>
      <c r="I1151" s="265"/>
      <c r="J1151" s="272"/>
      <c r="K1151" s="265"/>
      <c r="M1151" s="266" t="s">
        <v>970</v>
      </c>
      <c r="O1151" s="255"/>
    </row>
    <row r="1152" spans="1:15" ht="12.75">
      <c r="A1152" s="264"/>
      <c r="B1152" s="267"/>
      <c r="C1152" s="341" t="s">
        <v>971</v>
      </c>
      <c r="D1152" s="342"/>
      <c r="E1152" s="268">
        <v>1.08</v>
      </c>
      <c r="F1152" s="269"/>
      <c r="G1152" s="270"/>
      <c r="H1152" s="271"/>
      <c r="I1152" s="265"/>
      <c r="J1152" s="272"/>
      <c r="K1152" s="265"/>
      <c r="M1152" s="266" t="s">
        <v>971</v>
      </c>
      <c r="O1152" s="255"/>
    </row>
    <row r="1153" spans="1:15" ht="12.75">
      <c r="A1153" s="264"/>
      <c r="B1153" s="267"/>
      <c r="C1153" s="341" t="s">
        <v>972</v>
      </c>
      <c r="D1153" s="342"/>
      <c r="E1153" s="268">
        <v>3.05</v>
      </c>
      <c r="F1153" s="269"/>
      <c r="G1153" s="270"/>
      <c r="H1153" s="271"/>
      <c r="I1153" s="265"/>
      <c r="J1153" s="272"/>
      <c r="K1153" s="265"/>
      <c r="M1153" s="266" t="s">
        <v>972</v>
      </c>
      <c r="O1153" s="255"/>
    </row>
    <row r="1154" spans="1:15" ht="12.75">
      <c r="A1154" s="264"/>
      <c r="B1154" s="267"/>
      <c r="C1154" s="341" t="s">
        <v>973</v>
      </c>
      <c r="D1154" s="342"/>
      <c r="E1154" s="268">
        <v>0.88</v>
      </c>
      <c r="F1154" s="269"/>
      <c r="G1154" s="270"/>
      <c r="H1154" s="271"/>
      <c r="I1154" s="265"/>
      <c r="J1154" s="272"/>
      <c r="K1154" s="265"/>
      <c r="M1154" s="266" t="s">
        <v>973</v>
      </c>
      <c r="O1154" s="255"/>
    </row>
    <row r="1155" spans="1:15" ht="12.75">
      <c r="A1155" s="264"/>
      <c r="B1155" s="267"/>
      <c r="C1155" s="341" t="s">
        <v>974</v>
      </c>
      <c r="D1155" s="342"/>
      <c r="E1155" s="268">
        <v>2.56</v>
      </c>
      <c r="F1155" s="269"/>
      <c r="G1155" s="270"/>
      <c r="H1155" s="271"/>
      <c r="I1155" s="265"/>
      <c r="J1155" s="272"/>
      <c r="K1155" s="265"/>
      <c r="M1155" s="266" t="s">
        <v>974</v>
      </c>
      <c r="O1155" s="255"/>
    </row>
    <row r="1156" spans="1:15" ht="12.75">
      <c r="A1156" s="264"/>
      <c r="B1156" s="267"/>
      <c r="C1156" s="341" t="s">
        <v>975</v>
      </c>
      <c r="D1156" s="342"/>
      <c r="E1156" s="268">
        <v>2.16</v>
      </c>
      <c r="F1156" s="269"/>
      <c r="G1156" s="270"/>
      <c r="H1156" s="271"/>
      <c r="I1156" s="265"/>
      <c r="J1156" s="272"/>
      <c r="K1156" s="265"/>
      <c r="M1156" s="266" t="s">
        <v>975</v>
      </c>
      <c r="O1156" s="255"/>
    </row>
    <row r="1157" spans="1:15" ht="12.75">
      <c r="A1157" s="264"/>
      <c r="B1157" s="267"/>
      <c r="C1157" s="341" t="s">
        <v>976</v>
      </c>
      <c r="D1157" s="342"/>
      <c r="E1157" s="268">
        <v>52.08</v>
      </c>
      <c r="F1157" s="269"/>
      <c r="G1157" s="270"/>
      <c r="H1157" s="271"/>
      <c r="I1157" s="265"/>
      <c r="J1157" s="272"/>
      <c r="K1157" s="265"/>
      <c r="M1157" s="266" t="s">
        <v>976</v>
      </c>
      <c r="O1157" s="255"/>
    </row>
    <row r="1158" spans="1:15" ht="12.75">
      <c r="A1158" s="264"/>
      <c r="B1158" s="267"/>
      <c r="C1158" s="341" t="s">
        <v>977</v>
      </c>
      <c r="D1158" s="342"/>
      <c r="E1158" s="268">
        <v>5.5</v>
      </c>
      <c r="F1158" s="269"/>
      <c r="G1158" s="270"/>
      <c r="H1158" s="271"/>
      <c r="I1158" s="265"/>
      <c r="J1158" s="272"/>
      <c r="K1158" s="265"/>
      <c r="M1158" s="266" t="s">
        <v>977</v>
      </c>
      <c r="O1158" s="255"/>
    </row>
    <row r="1159" spans="1:15" ht="12.75">
      <c r="A1159" s="264"/>
      <c r="B1159" s="267"/>
      <c r="C1159" s="341" t="s">
        <v>978</v>
      </c>
      <c r="D1159" s="342"/>
      <c r="E1159" s="268">
        <v>2.16</v>
      </c>
      <c r="F1159" s="269"/>
      <c r="G1159" s="270"/>
      <c r="H1159" s="271"/>
      <c r="I1159" s="265"/>
      <c r="J1159" s="272"/>
      <c r="K1159" s="265"/>
      <c r="M1159" s="266" t="s">
        <v>978</v>
      </c>
      <c r="O1159" s="255"/>
    </row>
    <row r="1160" spans="1:15" ht="12.75">
      <c r="A1160" s="264"/>
      <c r="B1160" s="267"/>
      <c r="C1160" s="341" t="s">
        <v>979</v>
      </c>
      <c r="D1160" s="342"/>
      <c r="E1160" s="268">
        <v>1.06</v>
      </c>
      <c r="F1160" s="269"/>
      <c r="G1160" s="270"/>
      <c r="H1160" s="271"/>
      <c r="I1160" s="265"/>
      <c r="J1160" s="272"/>
      <c r="K1160" s="265"/>
      <c r="M1160" s="266" t="s">
        <v>979</v>
      </c>
      <c r="O1160" s="255"/>
    </row>
    <row r="1161" spans="1:15" ht="12.75">
      <c r="A1161" s="264"/>
      <c r="B1161" s="267"/>
      <c r="C1161" s="341" t="s">
        <v>980</v>
      </c>
      <c r="D1161" s="342"/>
      <c r="E1161" s="268">
        <v>1.95</v>
      </c>
      <c r="F1161" s="269"/>
      <c r="G1161" s="270"/>
      <c r="H1161" s="271"/>
      <c r="I1161" s="265"/>
      <c r="J1161" s="272"/>
      <c r="K1161" s="265"/>
      <c r="M1161" s="266" t="s">
        <v>980</v>
      </c>
      <c r="O1161" s="255"/>
    </row>
    <row r="1162" spans="1:80" ht="12.75">
      <c r="A1162" s="256">
        <v>114</v>
      </c>
      <c r="B1162" s="257" t="s">
        <v>981</v>
      </c>
      <c r="C1162" s="258" t="s">
        <v>982</v>
      </c>
      <c r="D1162" s="259" t="s">
        <v>253</v>
      </c>
      <c r="E1162" s="260">
        <v>204</v>
      </c>
      <c r="F1162" s="260"/>
      <c r="G1162" s="261">
        <f>E1162*F1162</f>
        <v>0</v>
      </c>
      <c r="H1162" s="262">
        <v>0</v>
      </c>
      <c r="I1162" s="263">
        <f>E1162*H1162</f>
        <v>0</v>
      </c>
      <c r="J1162" s="262">
        <v>-0.00475</v>
      </c>
      <c r="K1162" s="263">
        <f>E1162*J1162</f>
        <v>-0.969</v>
      </c>
      <c r="O1162" s="255">
        <v>2</v>
      </c>
      <c r="AA1162" s="228">
        <v>2</v>
      </c>
      <c r="AB1162" s="228">
        <v>7</v>
      </c>
      <c r="AC1162" s="228">
        <v>7</v>
      </c>
      <c r="AZ1162" s="228">
        <v>2</v>
      </c>
      <c r="BA1162" s="228">
        <f>IF(AZ1162=1,G1162,0)</f>
        <v>0</v>
      </c>
      <c r="BB1162" s="228">
        <f>IF(AZ1162=2,G1162,0)</f>
        <v>0</v>
      </c>
      <c r="BC1162" s="228">
        <f>IF(AZ1162=3,G1162,0)</f>
        <v>0</v>
      </c>
      <c r="BD1162" s="228">
        <f>IF(AZ1162=4,G1162,0)</f>
        <v>0</v>
      </c>
      <c r="BE1162" s="228">
        <f>IF(AZ1162=5,G1162,0)</f>
        <v>0</v>
      </c>
      <c r="CA1162" s="255">
        <v>2</v>
      </c>
      <c r="CB1162" s="255">
        <v>7</v>
      </c>
    </row>
    <row r="1163" spans="1:15" ht="12.75">
      <c r="A1163" s="264"/>
      <c r="B1163" s="267"/>
      <c r="C1163" s="341" t="s">
        <v>939</v>
      </c>
      <c r="D1163" s="342"/>
      <c r="E1163" s="268">
        <v>204</v>
      </c>
      <c r="F1163" s="269"/>
      <c r="G1163" s="270"/>
      <c r="H1163" s="271"/>
      <c r="I1163" s="265"/>
      <c r="J1163" s="272"/>
      <c r="K1163" s="265"/>
      <c r="M1163" s="266" t="s">
        <v>939</v>
      </c>
      <c r="O1163" s="255"/>
    </row>
    <row r="1164" spans="1:80" ht="12.75">
      <c r="A1164" s="256">
        <v>115</v>
      </c>
      <c r="B1164" s="257" t="s">
        <v>983</v>
      </c>
      <c r="C1164" s="258" t="s">
        <v>984</v>
      </c>
      <c r="D1164" s="259" t="s">
        <v>253</v>
      </c>
      <c r="E1164" s="260">
        <v>206.1</v>
      </c>
      <c r="F1164" s="260"/>
      <c r="G1164" s="261">
        <f>E1164*F1164</f>
        <v>0</v>
      </c>
      <c r="H1164" s="262">
        <v>0</v>
      </c>
      <c r="I1164" s="263">
        <f>E1164*H1164</f>
        <v>0</v>
      </c>
      <c r="J1164" s="262">
        <v>-0.00336</v>
      </c>
      <c r="K1164" s="263">
        <f>E1164*J1164</f>
        <v>-0.692496</v>
      </c>
      <c r="O1164" s="255">
        <v>2</v>
      </c>
      <c r="AA1164" s="228">
        <v>2</v>
      </c>
      <c r="AB1164" s="228">
        <v>7</v>
      </c>
      <c r="AC1164" s="228">
        <v>7</v>
      </c>
      <c r="AZ1164" s="228">
        <v>2</v>
      </c>
      <c r="BA1164" s="228">
        <f>IF(AZ1164=1,G1164,0)</f>
        <v>0</v>
      </c>
      <c r="BB1164" s="228">
        <f>IF(AZ1164=2,G1164,0)</f>
        <v>0</v>
      </c>
      <c r="BC1164" s="228">
        <f>IF(AZ1164=3,G1164,0)</f>
        <v>0</v>
      </c>
      <c r="BD1164" s="228">
        <f>IF(AZ1164=4,G1164,0)</f>
        <v>0</v>
      </c>
      <c r="BE1164" s="228">
        <f>IF(AZ1164=5,G1164,0)</f>
        <v>0</v>
      </c>
      <c r="CA1164" s="255">
        <v>2</v>
      </c>
      <c r="CB1164" s="255">
        <v>7</v>
      </c>
    </row>
    <row r="1165" spans="1:15" ht="12.75">
      <c r="A1165" s="264"/>
      <c r="B1165" s="267"/>
      <c r="C1165" s="341" t="s">
        <v>942</v>
      </c>
      <c r="D1165" s="342"/>
      <c r="E1165" s="268">
        <v>206.1</v>
      </c>
      <c r="F1165" s="269"/>
      <c r="G1165" s="270"/>
      <c r="H1165" s="271"/>
      <c r="I1165" s="265"/>
      <c r="J1165" s="272"/>
      <c r="K1165" s="265"/>
      <c r="M1165" s="266" t="s">
        <v>942</v>
      </c>
      <c r="O1165" s="255"/>
    </row>
    <row r="1166" spans="1:80" ht="12.75">
      <c r="A1166" s="256">
        <v>116</v>
      </c>
      <c r="B1166" s="257" t="s">
        <v>985</v>
      </c>
      <c r="C1166" s="258" t="s">
        <v>986</v>
      </c>
      <c r="D1166" s="259" t="s">
        <v>253</v>
      </c>
      <c r="E1166" s="260">
        <v>80.2</v>
      </c>
      <c r="F1166" s="260"/>
      <c r="G1166" s="261">
        <f>E1166*F1166</f>
        <v>0</v>
      </c>
      <c r="H1166" s="262">
        <v>0</v>
      </c>
      <c r="I1166" s="263">
        <f>E1166*H1166</f>
        <v>0</v>
      </c>
      <c r="J1166" s="262">
        <v>-0.00181</v>
      </c>
      <c r="K1166" s="263">
        <f>E1166*J1166</f>
        <v>-0.145162</v>
      </c>
      <c r="O1166" s="255">
        <v>2</v>
      </c>
      <c r="AA1166" s="228">
        <v>2</v>
      </c>
      <c r="AB1166" s="228">
        <v>7</v>
      </c>
      <c r="AC1166" s="228">
        <v>7</v>
      </c>
      <c r="AZ1166" s="228">
        <v>2</v>
      </c>
      <c r="BA1166" s="228">
        <f>IF(AZ1166=1,G1166,0)</f>
        <v>0</v>
      </c>
      <c r="BB1166" s="228">
        <f>IF(AZ1166=2,G1166,0)</f>
        <v>0</v>
      </c>
      <c r="BC1166" s="228">
        <f>IF(AZ1166=3,G1166,0)</f>
        <v>0</v>
      </c>
      <c r="BD1166" s="228">
        <f>IF(AZ1166=4,G1166,0)</f>
        <v>0</v>
      </c>
      <c r="BE1166" s="228">
        <f>IF(AZ1166=5,G1166,0)</f>
        <v>0</v>
      </c>
      <c r="CA1166" s="255">
        <v>2</v>
      </c>
      <c r="CB1166" s="255">
        <v>7</v>
      </c>
    </row>
    <row r="1167" spans="1:15" ht="12.75">
      <c r="A1167" s="264"/>
      <c r="B1167" s="267"/>
      <c r="C1167" s="341" t="s">
        <v>919</v>
      </c>
      <c r="D1167" s="342"/>
      <c r="E1167" s="268">
        <v>80.2</v>
      </c>
      <c r="F1167" s="269"/>
      <c r="G1167" s="270"/>
      <c r="H1167" s="271"/>
      <c r="I1167" s="265"/>
      <c r="J1167" s="272"/>
      <c r="K1167" s="265"/>
      <c r="M1167" s="266" t="s">
        <v>919</v>
      </c>
      <c r="O1167" s="255"/>
    </row>
    <row r="1168" spans="1:80" ht="12.75">
      <c r="A1168" s="256">
        <v>117</v>
      </c>
      <c r="B1168" s="257" t="s">
        <v>987</v>
      </c>
      <c r="C1168" s="258" t="s">
        <v>988</v>
      </c>
      <c r="D1168" s="259" t="s">
        <v>253</v>
      </c>
      <c r="E1168" s="260">
        <v>41</v>
      </c>
      <c r="F1168" s="260"/>
      <c r="G1168" s="261">
        <f>E1168*F1168</f>
        <v>0</v>
      </c>
      <c r="H1168" s="262">
        <v>0</v>
      </c>
      <c r="I1168" s="263">
        <f>E1168*H1168</f>
        <v>0</v>
      </c>
      <c r="J1168" s="262">
        <v>-0.00181</v>
      </c>
      <c r="K1168" s="263">
        <f>E1168*J1168</f>
        <v>-0.07421</v>
      </c>
      <c r="O1168" s="255">
        <v>2</v>
      </c>
      <c r="AA1168" s="228">
        <v>2</v>
      </c>
      <c r="AB1168" s="228">
        <v>7</v>
      </c>
      <c r="AC1168" s="228">
        <v>7</v>
      </c>
      <c r="AZ1168" s="228">
        <v>2</v>
      </c>
      <c r="BA1168" s="228">
        <f>IF(AZ1168=1,G1168,0)</f>
        <v>0</v>
      </c>
      <c r="BB1168" s="228">
        <f>IF(AZ1168=2,G1168,0)</f>
        <v>0</v>
      </c>
      <c r="BC1168" s="228">
        <f>IF(AZ1168=3,G1168,0)</f>
        <v>0</v>
      </c>
      <c r="BD1168" s="228">
        <f>IF(AZ1168=4,G1168,0)</f>
        <v>0</v>
      </c>
      <c r="BE1168" s="228">
        <f>IF(AZ1168=5,G1168,0)</f>
        <v>0</v>
      </c>
      <c r="CA1168" s="255">
        <v>2</v>
      </c>
      <c r="CB1168" s="255">
        <v>7</v>
      </c>
    </row>
    <row r="1169" spans="1:15" ht="12.75">
      <c r="A1169" s="264"/>
      <c r="B1169" s="267"/>
      <c r="C1169" s="341" t="s">
        <v>927</v>
      </c>
      <c r="D1169" s="342"/>
      <c r="E1169" s="268">
        <v>41</v>
      </c>
      <c r="F1169" s="269"/>
      <c r="G1169" s="270"/>
      <c r="H1169" s="271"/>
      <c r="I1169" s="265"/>
      <c r="J1169" s="272"/>
      <c r="K1169" s="265"/>
      <c r="M1169" s="266" t="s">
        <v>927</v>
      </c>
      <c r="O1169" s="255"/>
    </row>
    <row r="1170" spans="1:80" ht="22.5">
      <c r="A1170" s="256">
        <v>118</v>
      </c>
      <c r="B1170" s="257" t="s">
        <v>989</v>
      </c>
      <c r="C1170" s="258" t="s">
        <v>990</v>
      </c>
      <c r="D1170" s="259" t="s">
        <v>253</v>
      </c>
      <c r="E1170" s="260">
        <v>397.25</v>
      </c>
      <c r="F1170" s="260"/>
      <c r="G1170" s="261">
        <f>E1170*F1170</f>
        <v>0</v>
      </c>
      <c r="H1170" s="262">
        <v>0</v>
      </c>
      <c r="I1170" s="263">
        <f>E1170*H1170</f>
        <v>0</v>
      </c>
      <c r="J1170" s="262">
        <v>-0.00181</v>
      </c>
      <c r="K1170" s="263">
        <f>E1170*J1170</f>
        <v>-0.7190225</v>
      </c>
      <c r="O1170" s="255">
        <v>2</v>
      </c>
      <c r="AA1170" s="228">
        <v>2</v>
      </c>
      <c r="AB1170" s="228">
        <v>7</v>
      </c>
      <c r="AC1170" s="228">
        <v>7</v>
      </c>
      <c r="AZ1170" s="228">
        <v>2</v>
      </c>
      <c r="BA1170" s="228">
        <f>IF(AZ1170=1,G1170,0)</f>
        <v>0</v>
      </c>
      <c r="BB1170" s="228">
        <f>IF(AZ1170=2,G1170,0)</f>
        <v>0</v>
      </c>
      <c r="BC1170" s="228">
        <f>IF(AZ1170=3,G1170,0)</f>
        <v>0</v>
      </c>
      <c r="BD1170" s="228">
        <f>IF(AZ1170=4,G1170,0)</f>
        <v>0</v>
      </c>
      <c r="BE1170" s="228">
        <f>IF(AZ1170=5,G1170,0)</f>
        <v>0</v>
      </c>
      <c r="CA1170" s="255">
        <v>2</v>
      </c>
      <c r="CB1170" s="255">
        <v>7</v>
      </c>
    </row>
    <row r="1171" spans="1:15" ht="12.75">
      <c r="A1171" s="264"/>
      <c r="B1171" s="267"/>
      <c r="C1171" s="341" t="s">
        <v>945</v>
      </c>
      <c r="D1171" s="342"/>
      <c r="E1171" s="268">
        <v>0.96</v>
      </c>
      <c r="F1171" s="269"/>
      <c r="G1171" s="270"/>
      <c r="H1171" s="271"/>
      <c r="I1171" s="265"/>
      <c r="J1171" s="272"/>
      <c r="K1171" s="265"/>
      <c r="M1171" s="266" t="s">
        <v>945</v>
      </c>
      <c r="O1171" s="255"/>
    </row>
    <row r="1172" spans="1:15" ht="12.75">
      <c r="A1172" s="264"/>
      <c r="B1172" s="267"/>
      <c r="C1172" s="341" t="s">
        <v>946</v>
      </c>
      <c r="D1172" s="342"/>
      <c r="E1172" s="268">
        <v>1.92</v>
      </c>
      <c r="F1172" s="269"/>
      <c r="G1172" s="270"/>
      <c r="H1172" s="271"/>
      <c r="I1172" s="265"/>
      <c r="J1172" s="272"/>
      <c r="K1172" s="265"/>
      <c r="M1172" s="266" t="s">
        <v>946</v>
      </c>
      <c r="O1172" s="255"/>
    </row>
    <row r="1173" spans="1:15" ht="12.75">
      <c r="A1173" s="264"/>
      <c r="B1173" s="267"/>
      <c r="C1173" s="341" t="s">
        <v>949</v>
      </c>
      <c r="D1173" s="342"/>
      <c r="E1173" s="268">
        <v>24.3</v>
      </c>
      <c r="F1173" s="269"/>
      <c r="G1173" s="270"/>
      <c r="H1173" s="271"/>
      <c r="I1173" s="265"/>
      <c r="J1173" s="272"/>
      <c r="K1173" s="265"/>
      <c r="M1173" s="266" t="s">
        <v>949</v>
      </c>
      <c r="O1173" s="255"/>
    </row>
    <row r="1174" spans="1:15" ht="12.75">
      <c r="A1174" s="264"/>
      <c r="B1174" s="267"/>
      <c r="C1174" s="341" t="s">
        <v>950</v>
      </c>
      <c r="D1174" s="342"/>
      <c r="E1174" s="268">
        <v>24.6</v>
      </c>
      <c r="F1174" s="269"/>
      <c r="G1174" s="270"/>
      <c r="H1174" s="271"/>
      <c r="I1174" s="265"/>
      <c r="J1174" s="272"/>
      <c r="K1174" s="265"/>
      <c r="M1174" s="266" t="s">
        <v>950</v>
      </c>
      <c r="O1174" s="255"/>
    </row>
    <row r="1175" spans="1:15" ht="12.75">
      <c r="A1175" s="264"/>
      <c r="B1175" s="267"/>
      <c r="C1175" s="341" t="s">
        <v>951</v>
      </c>
      <c r="D1175" s="342"/>
      <c r="E1175" s="268">
        <v>29.52</v>
      </c>
      <c r="F1175" s="269"/>
      <c r="G1175" s="270"/>
      <c r="H1175" s="271"/>
      <c r="I1175" s="265"/>
      <c r="J1175" s="272"/>
      <c r="K1175" s="265"/>
      <c r="M1175" s="266" t="s">
        <v>951</v>
      </c>
      <c r="O1175" s="255"/>
    </row>
    <row r="1176" spans="1:15" ht="12.75">
      <c r="A1176" s="264"/>
      <c r="B1176" s="267"/>
      <c r="C1176" s="341" t="s">
        <v>952</v>
      </c>
      <c r="D1176" s="342"/>
      <c r="E1176" s="268">
        <v>28.5</v>
      </c>
      <c r="F1176" s="269"/>
      <c r="G1176" s="270"/>
      <c r="H1176" s="271"/>
      <c r="I1176" s="265"/>
      <c r="J1176" s="272"/>
      <c r="K1176" s="265"/>
      <c r="M1176" s="266" t="s">
        <v>952</v>
      </c>
      <c r="O1176" s="255"/>
    </row>
    <row r="1177" spans="1:15" ht="12.75">
      <c r="A1177" s="264"/>
      <c r="B1177" s="267"/>
      <c r="C1177" s="341" t="s">
        <v>953</v>
      </c>
      <c r="D1177" s="342"/>
      <c r="E1177" s="268">
        <v>11.7</v>
      </c>
      <c r="F1177" s="269"/>
      <c r="G1177" s="270"/>
      <c r="H1177" s="271"/>
      <c r="I1177" s="265"/>
      <c r="J1177" s="272"/>
      <c r="K1177" s="265"/>
      <c r="M1177" s="266" t="s">
        <v>953</v>
      </c>
      <c r="O1177" s="255"/>
    </row>
    <row r="1178" spans="1:15" ht="12.75">
      <c r="A1178" s="264"/>
      <c r="B1178" s="267"/>
      <c r="C1178" s="341" t="s">
        <v>954</v>
      </c>
      <c r="D1178" s="342"/>
      <c r="E1178" s="268">
        <v>8.4</v>
      </c>
      <c r="F1178" s="269"/>
      <c r="G1178" s="270"/>
      <c r="H1178" s="271"/>
      <c r="I1178" s="265"/>
      <c r="J1178" s="272"/>
      <c r="K1178" s="265"/>
      <c r="M1178" s="266" t="s">
        <v>954</v>
      </c>
      <c r="O1178" s="255"/>
    </row>
    <row r="1179" spans="1:15" ht="12.75">
      <c r="A1179" s="264"/>
      <c r="B1179" s="267"/>
      <c r="C1179" s="341" t="s">
        <v>957</v>
      </c>
      <c r="D1179" s="342"/>
      <c r="E1179" s="268">
        <v>0.8</v>
      </c>
      <c r="F1179" s="269"/>
      <c r="G1179" s="270"/>
      <c r="H1179" s="271"/>
      <c r="I1179" s="265"/>
      <c r="J1179" s="272"/>
      <c r="K1179" s="265"/>
      <c r="M1179" s="266" t="s">
        <v>957</v>
      </c>
      <c r="O1179" s="255"/>
    </row>
    <row r="1180" spans="1:15" ht="12.75">
      <c r="A1180" s="264"/>
      <c r="B1180" s="267"/>
      <c r="C1180" s="341" t="s">
        <v>958</v>
      </c>
      <c r="D1180" s="342"/>
      <c r="E1180" s="268">
        <v>0.56</v>
      </c>
      <c r="F1180" s="269"/>
      <c r="G1180" s="270"/>
      <c r="H1180" s="271"/>
      <c r="I1180" s="265"/>
      <c r="J1180" s="272"/>
      <c r="K1180" s="265"/>
      <c r="M1180" s="266" t="s">
        <v>958</v>
      </c>
      <c r="O1180" s="255"/>
    </row>
    <row r="1181" spans="1:15" ht="12.75">
      <c r="A1181" s="264"/>
      <c r="B1181" s="267"/>
      <c r="C1181" s="341" t="s">
        <v>961</v>
      </c>
      <c r="D1181" s="342"/>
      <c r="E1181" s="268">
        <v>97.44</v>
      </c>
      <c r="F1181" s="269"/>
      <c r="G1181" s="270"/>
      <c r="H1181" s="271"/>
      <c r="I1181" s="265"/>
      <c r="J1181" s="272"/>
      <c r="K1181" s="265"/>
      <c r="M1181" s="266" t="s">
        <v>961</v>
      </c>
      <c r="O1181" s="255"/>
    </row>
    <row r="1182" spans="1:15" ht="12.75">
      <c r="A1182" s="264"/>
      <c r="B1182" s="267"/>
      <c r="C1182" s="341" t="s">
        <v>962</v>
      </c>
      <c r="D1182" s="342"/>
      <c r="E1182" s="268">
        <v>48.6</v>
      </c>
      <c r="F1182" s="269"/>
      <c r="G1182" s="270"/>
      <c r="H1182" s="271"/>
      <c r="I1182" s="265"/>
      <c r="J1182" s="272"/>
      <c r="K1182" s="265"/>
      <c r="M1182" s="266" t="s">
        <v>962</v>
      </c>
      <c r="O1182" s="255"/>
    </row>
    <row r="1183" spans="1:15" ht="12.75">
      <c r="A1183" s="264"/>
      <c r="B1183" s="267"/>
      <c r="C1183" s="341" t="s">
        <v>963</v>
      </c>
      <c r="D1183" s="342"/>
      <c r="E1183" s="268">
        <v>4.94</v>
      </c>
      <c r="F1183" s="269"/>
      <c r="G1183" s="270"/>
      <c r="H1183" s="271"/>
      <c r="I1183" s="265"/>
      <c r="J1183" s="272"/>
      <c r="K1183" s="265"/>
      <c r="M1183" s="266" t="s">
        <v>963</v>
      </c>
      <c r="O1183" s="255"/>
    </row>
    <row r="1184" spans="1:15" ht="12.75">
      <c r="A1184" s="264"/>
      <c r="B1184" s="267"/>
      <c r="C1184" s="341" t="s">
        <v>964</v>
      </c>
      <c r="D1184" s="342"/>
      <c r="E1184" s="268">
        <v>8.25</v>
      </c>
      <c r="F1184" s="269"/>
      <c r="G1184" s="270"/>
      <c r="H1184" s="271"/>
      <c r="I1184" s="265"/>
      <c r="J1184" s="272"/>
      <c r="K1184" s="265"/>
      <c r="M1184" s="266" t="s">
        <v>964</v>
      </c>
      <c r="O1184" s="255"/>
    </row>
    <row r="1185" spans="1:15" ht="12.75">
      <c r="A1185" s="264"/>
      <c r="B1185" s="267"/>
      <c r="C1185" s="341" t="s">
        <v>965</v>
      </c>
      <c r="D1185" s="342"/>
      <c r="E1185" s="268">
        <v>1.14</v>
      </c>
      <c r="F1185" s="269"/>
      <c r="G1185" s="270"/>
      <c r="H1185" s="271"/>
      <c r="I1185" s="265"/>
      <c r="J1185" s="272"/>
      <c r="K1185" s="265"/>
      <c r="M1185" s="266" t="s">
        <v>965</v>
      </c>
      <c r="O1185" s="255"/>
    </row>
    <row r="1186" spans="1:15" ht="12.75">
      <c r="A1186" s="264"/>
      <c r="B1186" s="267"/>
      <c r="C1186" s="341" t="s">
        <v>966</v>
      </c>
      <c r="D1186" s="342"/>
      <c r="E1186" s="268">
        <v>18.72</v>
      </c>
      <c r="F1186" s="269"/>
      <c r="G1186" s="270"/>
      <c r="H1186" s="271"/>
      <c r="I1186" s="265"/>
      <c r="J1186" s="272"/>
      <c r="K1186" s="265"/>
      <c r="M1186" s="266" t="s">
        <v>966</v>
      </c>
      <c r="O1186" s="255"/>
    </row>
    <row r="1187" spans="1:15" ht="12.75">
      <c r="A1187" s="264"/>
      <c r="B1187" s="267"/>
      <c r="C1187" s="341" t="s">
        <v>967</v>
      </c>
      <c r="D1187" s="342"/>
      <c r="E1187" s="268">
        <v>4.08</v>
      </c>
      <c r="F1187" s="269"/>
      <c r="G1187" s="270"/>
      <c r="H1187" s="271"/>
      <c r="I1187" s="265"/>
      <c r="J1187" s="272"/>
      <c r="K1187" s="265"/>
      <c r="M1187" s="266" t="s">
        <v>967</v>
      </c>
      <c r="O1187" s="255"/>
    </row>
    <row r="1188" spans="1:15" ht="12.75">
      <c r="A1188" s="264"/>
      <c r="B1188" s="267"/>
      <c r="C1188" s="341" t="s">
        <v>968</v>
      </c>
      <c r="D1188" s="342"/>
      <c r="E1188" s="268">
        <v>1.06</v>
      </c>
      <c r="F1188" s="269"/>
      <c r="G1188" s="270"/>
      <c r="H1188" s="271"/>
      <c r="I1188" s="265"/>
      <c r="J1188" s="272"/>
      <c r="K1188" s="265"/>
      <c r="M1188" s="266" t="s">
        <v>968</v>
      </c>
      <c r="O1188" s="255"/>
    </row>
    <row r="1189" spans="1:15" ht="12.75">
      <c r="A1189" s="264"/>
      <c r="B1189" s="267"/>
      <c r="C1189" s="341" t="s">
        <v>969</v>
      </c>
      <c r="D1189" s="342"/>
      <c r="E1189" s="268">
        <v>6.72</v>
      </c>
      <c r="F1189" s="269"/>
      <c r="G1189" s="270"/>
      <c r="H1189" s="271"/>
      <c r="I1189" s="265"/>
      <c r="J1189" s="272"/>
      <c r="K1189" s="265"/>
      <c r="M1189" s="266" t="s">
        <v>969</v>
      </c>
      <c r="O1189" s="255"/>
    </row>
    <row r="1190" spans="1:15" ht="12.75">
      <c r="A1190" s="264"/>
      <c r="B1190" s="267"/>
      <c r="C1190" s="341" t="s">
        <v>970</v>
      </c>
      <c r="D1190" s="342"/>
      <c r="E1190" s="268">
        <v>2.56</v>
      </c>
      <c r="F1190" s="269"/>
      <c r="G1190" s="270"/>
      <c r="H1190" s="271"/>
      <c r="I1190" s="265"/>
      <c r="J1190" s="272"/>
      <c r="K1190" s="265"/>
      <c r="M1190" s="266" t="s">
        <v>970</v>
      </c>
      <c r="O1190" s="255"/>
    </row>
    <row r="1191" spans="1:15" ht="12.75">
      <c r="A1191" s="264"/>
      <c r="B1191" s="267"/>
      <c r="C1191" s="341" t="s">
        <v>971</v>
      </c>
      <c r="D1191" s="342"/>
      <c r="E1191" s="268">
        <v>1.08</v>
      </c>
      <c r="F1191" s="269"/>
      <c r="G1191" s="270"/>
      <c r="H1191" s="271"/>
      <c r="I1191" s="265"/>
      <c r="J1191" s="272"/>
      <c r="K1191" s="265"/>
      <c r="M1191" s="266" t="s">
        <v>971</v>
      </c>
      <c r="O1191" s="255"/>
    </row>
    <row r="1192" spans="1:15" ht="12.75">
      <c r="A1192" s="264"/>
      <c r="B1192" s="267"/>
      <c r="C1192" s="341" t="s">
        <v>972</v>
      </c>
      <c r="D1192" s="342"/>
      <c r="E1192" s="268">
        <v>3.05</v>
      </c>
      <c r="F1192" s="269"/>
      <c r="G1192" s="270"/>
      <c r="H1192" s="271"/>
      <c r="I1192" s="265"/>
      <c r="J1192" s="272"/>
      <c r="K1192" s="265"/>
      <c r="M1192" s="266" t="s">
        <v>972</v>
      </c>
      <c r="O1192" s="255"/>
    </row>
    <row r="1193" spans="1:15" ht="12.75">
      <c r="A1193" s="264"/>
      <c r="B1193" s="267"/>
      <c r="C1193" s="341" t="s">
        <v>973</v>
      </c>
      <c r="D1193" s="342"/>
      <c r="E1193" s="268">
        <v>0.88</v>
      </c>
      <c r="F1193" s="269"/>
      <c r="G1193" s="270"/>
      <c r="H1193" s="271"/>
      <c r="I1193" s="265"/>
      <c r="J1193" s="272"/>
      <c r="K1193" s="265"/>
      <c r="M1193" s="266" t="s">
        <v>973</v>
      </c>
      <c r="O1193" s="255"/>
    </row>
    <row r="1194" spans="1:15" ht="12.75">
      <c r="A1194" s="264"/>
      <c r="B1194" s="267"/>
      <c r="C1194" s="341" t="s">
        <v>974</v>
      </c>
      <c r="D1194" s="342"/>
      <c r="E1194" s="268">
        <v>2.56</v>
      </c>
      <c r="F1194" s="269"/>
      <c r="G1194" s="270"/>
      <c r="H1194" s="271"/>
      <c r="I1194" s="265"/>
      <c r="J1194" s="272"/>
      <c r="K1194" s="265"/>
      <c r="M1194" s="266" t="s">
        <v>974</v>
      </c>
      <c r="O1194" s="255"/>
    </row>
    <row r="1195" spans="1:15" ht="12.75">
      <c r="A1195" s="264"/>
      <c r="B1195" s="267"/>
      <c r="C1195" s="341" t="s">
        <v>975</v>
      </c>
      <c r="D1195" s="342"/>
      <c r="E1195" s="268">
        <v>2.16</v>
      </c>
      <c r="F1195" s="269"/>
      <c r="G1195" s="270"/>
      <c r="H1195" s="271"/>
      <c r="I1195" s="265"/>
      <c r="J1195" s="272"/>
      <c r="K1195" s="265"/>
      <c r="M1195" s="266" t="s">
        <v>975</v>
      </c>
      <c r="O1195" s="255"/>
    </row>
    <row r="1196" spans="1:15" ht="12.75">
      <c r="A1196" s="264"/>
      <c r="B1196" s="267"/>
      <c r="C1196" s="341" t="s">
        <v>976</v>
      </c>
      <c r="D1196" s="342"/>
      <c r="E1196" s="268">
        <v>52.08</v>
      </c>
      <c r="F1196" s="269"/>
      <c r="G1196" s="270"/>
      <c r="H1196" s="271"/>
      <c r="I1196" s="265"/>
      <c r="J1196" s="272"/>
      <c r="K1196" s="265"/>
      <c r="M1196" s="266" t="s">
        <v>976</v>
      </c>
      <c r="O1196" s="255"/>
    </row>
    <row r="1197" spans="1:15" ht="12.75">
      <c r="A1197" s="264"/>
      <c r="B1197" s="267"/>
      <c r="C1197" s="341" t="s">
        <v>977</v>
      </c>
      <c r="D1197" s="342"/>
      <c r="E1197" s="268">
        <v>5.5</v>
      </c>
      <c r="F1197" s="269"/>
      <c r="G1197" s="270"/>
      <c r="H1197" s="271"/>
      <c r="I1197" s="265"/>
      <c r="J1197" s="272"/>
      <c r="K1197" s="265"/>
      <c r="M1197" s="266" t="s">
        <v>977</v>
      </c>
      <c r="O1197" s="255"/>
    </row>
    <row r="1198" spans="1:15" ht="12.75">
      <c r="A1198" s="264"/>
      <c r="B1198" s="267"/>
      <c r="C1198" s="341" t="s">
        <v>978</v>
      </c>
      <c r="D1198" s="342"/>
      <c r="E1198" s="268">
        <v>2.16</v>
      </c>
      <c r="F1198" s="269"/>
      <c r="G1198" s="270"/>
      <c r="H1198" s="271"/>
      <c r="I1198" s="265"/>
      <c r="J1198" s="272"/>
      <c r="K1198" s="265"/>
      <c r="M1198" s="266" t="s">
        <v>978</v>
      </c>
      <c r="O1198" s="255"/>
    </row>
    <row r="1199" spans="1:15" ht="12.75">
      <c r="A1199" s="264"/>
      <c r="B1199" s="267"/>
      <c r="C1199" s="341" t="s">
        <v>979</v>
      </c>
      <c r="D1199" s="342"/>
      <c r="E1199" s="268">
        <v>1.06</v>
      </c>
      <c r="F1199" s="269"/>
      <c r="G1199" s="270"/>
      <c r="H1199" s="271"/>
      <c r="I1199" s="265"/>
      <c r="J1199" s="272"/>
      <c r="K1199" s="265"/>
      <c r="M1199" s="266" t="s">
        <v>979</v>
      </c>
      <c r="O1199" s="255"/>
    </row>
    <row r="1200" spans="1:15" ht="12.75">
      <c r="A1200" s="264"/>
      <c r="B1200" s="267"/>
      <c r="C1200" s="341" t="s">
        <v>980</v>
      </c>
      <c r="D1200" s="342"/>
      <c r="E1200" s="268">
        <v>1.95</v>
      </c>
      <c r="F1200" s="269"/>
      <c r="G1200" s="270"/>
      <c r="H1200" s="271"/>
      <c r="I1200" s="265"/>
      <c r="J1200" s="272"/>
      <c r="K1200" s="265"/>
      <c r="M1200" s="266" t="s">
        <v>980</v>
      </c>
      <c r="O1200" s="255"/>
    </row>
    <row r="1201" spans="1:80" ht="12.75">
      <c r="A1201" s="256">
        <v>119</v>
      </c>
      <c r="B1201" s="257" t="s">
        <v>991</v>
      </c>
      <c r="C1201" s="258" t="s">
        <v>992</v>
      </c>
      <c r="D1201" s="259" t="s">
        <v>253</v>
      </c>
      <c r="E1201" s="260">
        <v>98</v>
      </c>
      <c r="F1201" s="260"/>
      <c r="G1201" s="261">
        <f>E1201*F1201</f>
        <v>0</v>
      </c>
      <c r="H1201" s="262">
        <v>0</v>
      </c>
      <c r="I1201" s="263">
        <f>E1201*H1201</f>
        <v>0</v>
      </c>
      <c r="J1201" s="262">
        <v>-0.00243</v>
      </c>
      <c r="K1201" s="263">
        <f>E1201*J1201</f>
        <v>-0.23814</v>
      </c>
      <c r="O1201" s="255">
        <v>2</v>
      </c>
      <c r="AA1201" s="228">
        <v>2</v>
      </c>
      <c r="AB1201" s="228">
        <v>7</v>
      </c>
      <c r="AC1201" s="228">
        <v>7</v>
      </c>
      <c r="AZ1201" s="228">
        <v>2</v>
      </c>
      <c r="BA1201" s="228">
        <f>IF(AZ1201=1,G1201,0)</f>
        <v>0</v>
      </c>
      <c r="BB1201" s="228">
        <f>IF(AZ1201=2,G1201,0)</f>
        <v>0</v>
      </c>
      <c r="BC1201" s="228">
        <f>IF(AZ1201=3,G1201,0)</f>
        <v>0</v>
      </c>
      <c r="BD1201" s="228">
        <f>IF(AZ1201=4,G1201,0)</f>
        <v>0</v>
      </c>
      <c r="BE1201" s="228">
        <f>IF(AZ1201=5,G1201,0)</f>
        <v>0</v>
      </c>
      <c r="CA1201" s="255">
        <v>2</v>
      </c>
      <c r="CB1201" s="255">
        <v>7</v>
      </c>
    </row>
    <row r="1202" spans="1:15" ht="12.75">
      <c r="A1202" s="264"/>
      <c r="B1202" s="267"/>
      <c r="C1202" s="341" t="s">
        <v>933</v>
      </c>
      <c r="D1202" s="342"/>
      <c r="E1202" s="268">
        <v>98</v>
      </c>
      <c r="F1202" s="269"/>
      <c r="G1202" s="270"/>
      <c r="H1202" s="271"/>
      <c r="I1202" s="265"/>
      <c r="J1202" s="272"/>
      <c r="K1202" s="265"/>
      <c r="M1202" s="266" t="s">
        <v>933</v>
      </c>
      <c r="O1202" s="255"/>
    </row>
    <row r="1203" spans="1:80" ht="12.75">
      <c r="A1203" s="256">
        <v>120</v>
      </c>
      <c r="B1203" s="257" t="s">
        <v>993</v>
      </c>
      <c r="C1203" s="258" t="s">
        <v>994</v>
      </c>
      <c r="D1203" s="259" t="s">
        <v>806</v>
      </c>
      <c r="E1203" s="260">
        <v>8.02942038</v>
      </c>
      <c r="F1203" s="260"/>
      <c r="G1203" s="261">
        <f>E1203*F1203</f>
        <v>0</v>
      </c>
      <c r="H1203" s="262">
        <v>0</v>
      </c>
      <c r="I1203" s="263">
        <f>E1203*H1203</f>
        <v>0</v>
      </c>
      <c r="J1203" s="262"/>
      <c r="K1203" s="263">
        <f>E1203*J1203</f>
        <v>0</v>
      </c>
      <c r="O1203" s="255">
        <v>2</v>
      </c>
      <c r="AA1203" s="228">
        <v>7</v>
      </c>
      <c r="AB1203" s="228">
        <v>1001</v>
      </c>
      <c r="AC1203" s="228">
        <v>5</v>
      </c>
      <c r="AZ1203" s="228">
        <v>2</v>
      </c>
      <c r="BA1203" s="228">
        <f>IF(AZ1203=1,G1203,0)</f>
        <v>0</v>
      </c>
      <c r="BB1203" s="228">
        <f>IF(AZ1203=2,G1203,0)</f>
        <v>0</v>
      </c>
      <c r="BC1203" s="228">
        <f>IF(AZ1203=3,G1203,0)</f>
        <v>0</v>
      </c>
      <c r="BD1203" s="228">
        <f>IF(AZ1203=4,G1203,0)</f>
        <v>0</v>
      </c>
      <c r="BE1203" s="228">
        <f>IF(AZ1203=5,G1203,0)</f>
        <v>0</v>
      </c>
      <c r="CA1203" s="255">
        <v>7</v>
      </c>
      <c r="CB1203" s="255">
        <v>1001</v>
      </c>
    </row>
    <row r="1204" spans="1:57" ht="12.75">
      <c r="A1204" s="273"/>
      <c r="B1204" s="274" t="s">
        <v>100</v>
      </c>
      <c r="C1204" s="275" t="s">
        <v>916</v>
      </c>
      <c r="D1204" s="276"/>
      <c r="E1204" s="277"/>
      <c r="F1204" s="278"/>
      <c r="G1204" s="279">
        <f>SUM(G1104:G1203)</f>
        <v>0</v>
      </c>
      <c r="H1204" s="280"/>
      <c r="I1204" s="281">
        <f>SUM(I1104:I1203)</f>
        <v>8.02942038</v>
      </c>
      <c r="J1204" s="280"/>
      <c r="K1204" s="281">
        <f>SUM(K1104:K1203)</f>
        <v>-7.461423020000001</v>
      </c>
      <c r="O1204" s="255">
        <v>4</v>
      </c>
      <c r="BA1204" s="282">
        <f>SUM(BA1104:BA1203)</f>
        <v>0</v>
      </c>
      <c r="BB1204" s="282">
        <f>SUM(BB1104:BB1203)</f>
        <v>0</v>
      </c>
      <c r="BC1204" s="282">
        <f>SUM(BC1104:BC1203)</f>
        <v>0</v>
      </c>
      <c r="BD1204" s="282">
        <f>SUM(BD1104:BD1203)</f>
        <v>0</v>
      </c>
      <c r="BE1204" s="282">
        <f>SUM(BE1104:BE1203)</f>
        <v>0</v>
      </c>
    </row>
    <row r="1205" spans="1:15" ht="12.75">
      <c r="A1205" s="245" t="s">
        <v>97</v>
      </c>
      <c r="B1205" s="246" t="s">
        <v>995</v>
      </c>
      <c r="C1205" s="247" t="s">
        <v>996</v>
      </c>
      <c r="D1205" s="248"/>
      <c r="E1205" s="249"/>
      <c r="F1205" s="249"/>
      <c r="G1205" s="250"/>
      <c r="H1205" s="251"/>
      <c r="I1205" s="252"/>
      <c r="J1205" s="253"/>
      <c r="K1205" s="254"/>
      <c r="O1205" s="255">
        <v>1</v>
      </c>
    </row>
    <row r="1206" spans="1:80" ht="12.75">
      <c r="A1206" s="256">
        <v>121</v>
      </c>
      <c r="B1206" s="257" t="s">
        <v>998</v>
      </c>
      <c r="C1206" s="258" t="s">
        <v>999</v>
      </c>
      <c r="D1206" s="259" t="s">
        <v>123</v>
      </c>
      <c r="E1206" s="260">
        <v>69.825</v>
      </c>
      <c r="F1206" s="260"/>
      <c r="G1206" s="261">
        <f>E1206*F1206</f>
        <v>0</v>
      </c>
      <c r="H1206" s="262">
        <v>0</v>
      </c>
      <c r="I1206" s="263">
        <f>E1206*H1206</f>
        <v>0</v>
      </c>
      <c r="J1206" s="262">
        <v>-0.018</v>
      </c>
      <c r="K1206" s="263">
        <f>E1206*J1206</f>
        <v>-1.25685</v>
      </c>
      <c r="O1206" s="255">
        <v>2</v>
      </c>
      <c r="AA1206" s="228">
        <v>1</v>
      </c>
      <c r="AB1206" s="228">
        <v>7</v>
      </c>
      <c r="AC1206" s="228">
        <v>7</v>
      </c>
      <c r="AZ1206" s="228">
        <v>2</v>
      </c>
      <c r="BA1206" s="228">
        <f>IF(AZ1206=1,G1206,0)</f>
        <v>0</v>
      </c>
      <c r="BB1206" s="228">
        <f>IF(AZ1206=2,G1206,0)</f>
        <v>0</v>
      </c>
      <c r="BC1206" s="228">
        <f>IF(AZ1206=3,G1206,0)</f>
        <v>0</v>
      </c>
      <c r="BD1206" s="228">
        <f>IF(AZ1206=4,G1206,0)</f>
        <v>0</v>
      </c>
      <c r="BE1206" s="228">
        <f>IF(AZ1206=5,G1206,0)</f>
        <v>0</v>
      </c>
      <c r="CA1206" s="255">
        <v>1</v>
      </c>
      <c r="CB1206" s="255">
        <v>7</v>
      </c>
    </row>
    <row r="1207" spans="1:15" ht="12.75">
      <c r="A1207" s="264"/>
      <c r="B1207" s="267"/>
      <c r="C1207" s="341" t="s">
        <v>898</v>
      </c>
      <c r="D1207" s="342"/>
      <c r="E1207" s="268">
        <v>69.825</v>
      </c>
      <c r="F1207" s="269"/>
      <c r="G1207" s="270"/>
      <c r="H1207" s="271"/>
      <c r="I1207" s="265"/>
      <c r="J1207" s="272"/>
      <c r="K1207" s="265"/>
      <c r="M1207" s="266" t="s">
        <v>898</v>
      </c>
      <c r="O1207" s="255"/>
    </row>
    <row r="1208" spans="1:80" ht="12.75">
      <c r="A1208" s="256">
        <v>122</v>
      </c>
      <c r="B1208" s="257" t="s">
        <v>1000</v>
      </c>
      <c r="C1208" s="258" t="s">
        <v>1001</v>
      </c>
      <c r="D1208" s="259" t="s">
        <v>123</v>
      </c>
      <c r="E1208" s="260">
        <v>69.825</v>
      </c>
      <c r="F1208" s="260"/>
      <c r="G1208" s="261">
        <f>E1208*F1208</f>
        <v>0</v>
      </c>
      <c r="H1208" s="262">
        <v>0.01133</v>
      </c>
      <c r="I1208" s="263">
        <f>E1208*H1208</f>
        <v>0.79111725</v>
      </c>
      <c r="J1208" s="262">
        <v>0</v>
      </c>
      <c r="K1208" s="263">
        <f>E1208*J1208</f>
        <v>0</v>
      </c>
      <c r="O1208" s="255">
        <v>2</v>
      </c>
      <c r="AA1208" s="228">
        <v>1</v>
      </c>
      <c r="AB1208" s="228">
        <v>7</v>
      </c>
      <c r="AC1208" s="228">
        <v>7</v>
      </c>
      <c r="AZ1208" s="228">
        <v>2</v>
      </c>
      <c r="BA1208" s="228">
        <f>IF(AZ1208=1,G1208,0)</f>
        <v>0</v>
      </c>
      <c r="BB1208" s="228">
        <f>IF(AZ1208=2,G1208,0)</f>
        <v>0</v>
      </c>
      <c r="BC1208" s="228">
        <f>IF(AZ1208=3,G1208,0)</f>
        <v>0</v>
      </c>
      <c r="BD1208" s="228">
        <f>IF(AZ1208=4,G1208,0)</f>
        <v>0</v>
      </c>
      <c r="BE1208" s="228">
        <f>IF(AZ1208=5,G1208,0)</f>
        <v>0</v>
      </c>
      <c r="CA1208" s="255">
        <v>1</v>
      </c>
      <c r="CB1208" s="255">
        <v>7</v>
      </c>
    </row>
    <row r="1209" spans="1:15" ht="12.75">
      <c r="A1209" s="264"/>
      <c r="B1209" s="267"/>
      <c r="C1209" s="341" t="s">
        <v>898</v>
      </c>
      <c r="D1209" s="342"/>
      <c r="E1209" s="268">
        <v>69.825</v>
      </c>
      <c r="F1209" s="269"/>
      <c r="G1209" s="270"/>
      <c r="H1209" s="271"/>
      <c r="I1209" s="265"/>
      <c r="J1209" s="272"/>
      <c r="K1209" s="265"/>
      <c r="M1209" s="266" t="s">
        <v>898</v>
      </c>
      <c r="O1209" s="255"/>
    </row>
    <row r="1210" spans="1:80" ht="12.75">
      <c r="A1210" s="256">
        <v>123</v>
      </c>
      <c r="B1210" s="257" t="s">
        <v>1002</v>
      </c>
      <c r="C1210" s="258" t="s">
        <v>1003</v>
      </c>
      <c r="D1210" s="259" t="s">
        <v>123</v>
      </c>
      <c r="E1210" s="260">
        <v>2</v>
      </c>
      <c r="F1210" s="260"/>
      <c r="G1210" s="261">
        <f>E1210*F1210</f>
        <v>0</v>
      </c>
      <c r="H1210" s="262">
        <v>0.00367</v>
      </c>
      <c r="I1210" s="263">
        <f>E1210*H1210</f>
        <v>0.00734</v>
      </c>
      <c r="J1210" s="262">
        <v>0</v>
      </c>
      <c r="K1210" s="263">
        <f>E1210*J1210</f>
        <v>0</v>
      </c>
      <c r="O1210" s="255">
        <v>2</v>
      </c>
      <c r="AA1210" s="228">
        <v>2</v>
      </c>
      <c r="AB1210" s="228">
        <v>7</v>
      </c>
      <c r="AC1210" s="228">
        <v>7</v>
      </c>
      <c r="AZ1210" s="228">
        <v>2</v>
      </c>
      <c r="BA1210" s="228">
        <f>IF(AZ1210=1,G1210,0)</f>
        <v>0</v>
      </c>
      <c r="BB1210" s="228">
        <f>IF(AZ1210=2,G1210,0)</f>
        <v>0</v>
      </c>
      <c r="BC1210" s="228">
        <f>IF(AZ1210=3,G1210,0)</f>
        <v>0</v>
      </c>
      <c r="BD1210" s="228">
        <f>IF(AZ1210=4,G1210,0)</f>
        <v>0</v>
      </c>
      <c r="BE1210" s="228">
        <f>IF(AZ1210=5,G1210,0)</f>
        <v>0</v>
      </c>
      <c r="CA1210" s="255">
        <v>2</v>
      </c>
      <c r="CB1210" s="255">
        <v>7</v>
      </c>
    </row>
    <row r="1211" spans="1:15" ht="22.5">
      <c r="A1211" s="264"/>
      <c r="B1211" s="267"/>
      <c r="C1211" s="341" t="s">
        <v>140</v>
      </c>
      <c r="D1211" s="342"/>
      <c r="E1211" s="268">
        <v>2</v>
      </c>
      <c r="F1211" s="269"/>
      <c r="G1211" s="270"/>
      <c r="H1211" s="271"/>
      <c r="I1211" s="265"/>
      <c r="J1211" s="272"/>
      <c r="K1211" s="265"/>
      <c r="M1211" s="266" t="s">
        <v>140</v>
      </c>
      <c r="O1211" s="255"/>
    </row>
    <row r="1212" spans="1:80" ht="12.75">
      <c r="A1212" s="256">
        <v>124</v>
      </c>
      <c r="B1212" s="257" t="s">
        <v>1004</v>
      </c>
      <c r="C1212" s="258" t="s">
        <v>1005</v>
      </c>
      <c r="D1212" s="259" t="s">
        <v>806</v>
      </c>
      <c r="E1212" s="260">
        <v>0.79111725</v>
      </c>
      <c r="F1212" s="260"/>
      <c r="G1212" s="261">
        <f>E1212*F1212</f>
        <v>0</v>
      </c>
      <c r="H1212" s="262">
        <v>0</v>
      </c>
      <c r="I1212" s="263">
        <f>E1212*H1212</f>
        <v>0</v>
      </c>
      <c r="J1212" s="262"/>
      <c r="K1212" s="263">
        <f>E1212*J1212</f>
        <v>0</v>
      </c>
      <c r="O1212" s="255">
        <v>2</v>
      </c>
      <c r="AA1212" s="228">
        <v>7</v>
      </c>
      <c r="AB1212" s="228">
        <v>1001</v>
      </c>
      <c r="AC1212" s="228">
        <v>5</v>
      </c>
      <c r="AZ1212" s="228">
        <v>2</v>
      </c>
      <c r="BA1212" s="228">
        <f>IF(AZ1212=1,G1212,0)</f>
        <v>0</v>
      </c>
      <c r="BB1212" s="228">
        <f>IF(AZ1212=2,G1212,0)</f>
        <v>0</v>
      </c>
      <c r="BC1212" s="228">
        <f>IF(AZ1212=3,G1212,0)</f>
        <v>0</v>
      </c>
      <c r="BD1212" s="228">
        <f>IF(AZ1212=4,G1212,0)</f>
        <v>0</v>
      </c>
      <c r="BE1212" s="228">
        <f>IF(AZ1212=5,G1212,0)</f>
        <v>0</v>
      </c>
      <c r="CA1212" s="255">
        <v>7</v>
      </c>
      <c r="CB1212" s="255">
        <v>1001</v>
      </c>
    </row>
    <row r="1213" spans="1:57" ht="12.75">
      <c r="A1213" s="273"/>
      <c r="B1213" s="274" t="s">
        <v>100</v>
      </c>
      <c r="C1213" s="275" t="s">
        <v>997</v>
      </c>
      <c r="D1213" s="276"/>
      <c r="E1213" s="277"/>
      <c r="F1213" s="278"/>
      <c r="G1213" s="279">
        <f>SUM(G1205:G1212)</f>
        <v>0</v>
      </c>
      <c r="H1213" s="280"/>
      <c r="I1213" s="281">
        <f>SUM(I1205:I1212)</f>
        <v>0.79845725</v>
      </c>
      <c r="J1213" s="280"/>
      <c r="K1213" s="281">
        <f>SUM(K1205:K1212)</f>
        <v>-1.25685</v>
      </c>
      <c r="O1213" s="255">
        <v>4</v>
      </c>
      <c r="BA1213" s="282">
        <f>SUM(BA1205:BA1212)</f>
        <v>0</v>
      </c>
      <c r="BB1213" s="282">
        <f>SUM(BB1205:BB1212)</f>
        <v>0</v>
      </c>
      <c r="BC1213" s="282">
        <f>SUM(BC1205:BC1212)</f>
        <v>0</v>
      </c>
      <c r="BD1213" s="282">
        <f>SUM(BD1205:BD1212)</f>
        <v>0</v>
      </c>
      <c r="BE1213" s="282">
        <f>SUM(BE1205:BE1212)</f>
        <v>0</v>
      </c>
    </row>
    <row r="1214" spans="1:15" ht="12.75">
      <c r="A1214" s="245" t="s">
        <v>97</v>
      </c>
      <c r="B1214" s="246" t="s">
        <v>1006</v>
      </c>
      <c r="C1214" s="247" t="s">
        <v>1007</v>
      </c>
      <c r="D1214" s="248"/>
      <c r="E1214" s="249"/>
      <c r="F1214" s="249"/>
      <c r="G1214" s="250"/>
      <c r="H1214" s="251"/>
      <c r="I1214" s="252"/>
      <c r="J1214" s="253"/>
      <c r="K1214" s="254"/>
      <c r="O1214" s="255">
        <v>1</v>
      </c>
    </row>
    <row r="1215" spans="1:80" ht="12.75">
      <c r="A1215" s="256">
        <v>125</v>
      </c>
      <c r="B1215" s="257" t="s">
        <v>1009</v>
      </c>
      <c r="C1215" s="258" t="s">
        <v>1010</v>
      </c>
      <c r="D1215" s="259" t="s">
        <v>176</v>
      </c>
      <c r="E1215" s="260">
        <v>5</v>
      </c>
      <c r="F1215" s="260"/>
      <c r="G1215" s="261">
        <f>E1215*F1215</f>
        <v>0</v>
      </c>
      <c r="H1215" s="262">
        <v>0</v>
      </c>
      <c r="I1215" s="263">
        <f>E1215*H1215</f>
        <v>0</v>
      </c>
      <c r="J1215" s="262">
        <v>0</v>
      </c>
      <c r="K1215" s="263">
        <f>E1215*J1215</f>
        <v>0</v>
      </c>
      <c r="O1215" s="255">
        <v>2</v>
      </c>
      <c r="AA1215" s="228">
        <v>1</v>
      </c>
      <c r="AB1215" s="228">
        <v>7</v>
      </c>
      <c r="AC1215" s="228">
        <v>7</v>
      </c>
      <c r="AZ1215" s="228">
        <v>2</v>
      </c>
      <c r="BA1215" s="228">
        <f>IF(AZ1215=1,G1215,0)</f>
        <v>0</v>
      </c>
      <c r="BB1215" s="228">
        <f>IF(AZ1215=2,G1215,0)</f>
        <v>0</v>
      </c>
      <c r="BC1215" s="228">
        <f>IF(AZ1215=3,G1215,0)</f>
        <v>0</v>
      </c>
      <c r="BD1215" s="228">
        <f>IF(AZ1215=4,G1215,0)</f>
        <v>0</v>
      </c>
      <c r="BE1215" s="228">
        <f>IF(AZ1215=5,G1215,0)</f>
        <v>0</v>
      </c>
      <c r="CA1215" s="255">
        <v>1</v>
      </c>
      <c r="CB1215" s="255">
        <v>7</v>
      </c>
    </row>
    <row r="1216" spans="1:80" ht="12.75">
      <c r="A1216" s="256">
        <v>126</v>
      </c>
      <c r="B1216" s="257" t="s">
        <v>1011</v>
      </c>
      <c r="C1216" s="258" t="s">
        <v>1012</v>
      </c>
      <c r="D1216" s="259" t="s">
        <v>176</v>
      </c>
      <c r="E1216" s="260">
        <v>2</v>
      </c>
      <c r="F1216" s="260"/>
      <c r="G1216" s="261">
        <f>E1216*F1216</f>
        <v>0</v>
      </c>
      <c r="H1216" s="262">
        <v>0</v>
      </c>
      <c r="I1216" s="263">
        <f>E1216*H1216</f>
        <v>0</v>
      </c>
      <c r="J1216" s="262">
        <v>0</v>
      </c>
      <c r="K1216" s="263">
        <f>E1216*J1216</f>
        <v>0</v>
      </c>
      <c r="O1216" s="255">
        <v>2</v>
      </c>
      <c r="AA1216" s="228">
        <v>1</v>
      </c>
      <c r="AB1216" s="228">
        <v>7</v>
      </c>
      <c r="AC1216" s="228">
        <v>7</v>
      </c>
      <c r="AZ1216" s="228">
        <v>2</v>
      </c>
      <c r="BA1216" s="228">
        <f>IF(AZ1216=1,G1216,0)</f>
        <v>0</v>
      </c>
      <c r="BB1216" s="228">
        <f>IF(AZ1216=2,G1216,0)</f>
        <v>0</v>
      </c>
      <c r="BC1216" s="228">
        <f>IF(AZ1216=3,G1216,0)</f>
        <v>0</v>
      </c>
      <c r="BD1216" s="228">
        <f>IF(AZ1216=4,G1216,0)</f>
        <v>0</v>
      </c>
      <c r="BE1216" s="228">
        <f>IF(AZ1216=5,G1216,0)</f>
        <v>0</v>
      </c>
      <c r="CA1216" s="255">
        <v>1</v>
      </c>
      <c r="CB1216" s="255">
        <v>7</v>
      </c>
    </row>
    <row r="1217" spans="1:80" ht="12.75">
      <c r="A1217" s="256">
        <v>127</v>
      </c>
      <c r="B1217" s="257" t="s">
        <v>1013</v>
      </c>
      <c r="C1217" s="258" t="s">
        <v>1014</v>
      </c>
      <c r="D1217" s="259" t="s">
        <v>1015</v>
      </c>
      <c r="E1217" s="260">
        <v>145.92</v>
      </c>
      <c r="F1217" s="260"/>
      <c r="G1217" s="261">
        <f>E1217*F1217</f>
        <v>0</v>
      </c>
      <c r="H1217" s="262">
        <v>0.00106</v>
      </c>
      <c r="I1217" s="263">
        <f>E1217*H1217</f>
        <v>0.15467519999999998</v>
      </c>
      <c r="J1217" s="262">
        <v>0</v>
      </c>
      <c r="K1217" s="263">
        <f>E1217*J1217</f>
        <v>0</v>
      </c>
      <c r="O1217" s="255">
        <v>2</v>
      </c>
      <c r="AA1217" s="228">
        <v>1</v>
      </c>
      <c r="AB1217" s="228">
        <v>7</v>
      </c>
      <c r="AC1217" s="228">
        <v>7</v>
      </c>
      <c r="AZ1217" s="228">
        <v>2</v>
      </c>
      <c r="BA1217" s="228">
        <f>IF(AZ1217=1,G1217,0)</f>
        <v>0</v>
      </c>
      <c r="BB1217" s="228">
        <f>IF(AZ1217=2,G1217,0)</f>
        <v>0</v>
      </c>
      <c r="BC1217" s="228">
        <f>IF(AZ1217=3,G1217,0)</f>
        <v>0</v>
      </c>
      <c r="BD1217" s="228">
        <f>IF(AZ1217=4,G1217,0)</f>
        <v>0</v>
      </c>
      <c r="BE1217" s="228">
        <f>IF(AZ1217=5,G1217,0)</f>
        <v>0</v>
      </c>
      <c r="CA1217" s="255">
        <v>1</v>
      </c>
      <c r="CB1217" s="255">
        <v>7</v>
      </c>
    </row>
    <row r="1218" spans="1:15" ht="12.75">
      <c r="A1218" s="264"/>
      <c r="B1218" s="267"/>
      <c r="C1218" s="341" t="s">
        <v>1016</v>
      </c>
      <c r="D1218" s="342"/>
      <c r="E1218" s="268">
        <v>145.92</v>
      </c>
      <c r="F1218" s="269"/>
      <c r="G1218" s="270"/>
      <c r="H1218" s="271"/>
      <c r="I1218" s="265"/>
      <c r="J1218" s="272"/>
      <c r="K1218" s="265"/>
      <c r="M1218" s="266" t="s">
        <v>1016</v>
      </c>
      <c r="O1218" s="255"/>
    </row>
    <row r="1219" spans="1:15" ht="22.5">
      <c r="A1219" s="264"/>
      <c r="B1219" s="267"/>
      <c r="C1219" s="341" t="s">
        <v>1017</v>
      </c>
      <c r="D1219" s="342"/>
      <c r="E1219" s="268">
        <v>0</v>
      </c>
      <c r="F1219" s="269"/>
      <c r="G1219" s="270"/>
      <c r="H1219" s="271"/>
      <c r="I1219" s="265"/>
      <c r="J1219" s="272"/>
      <c r="K1219" s="265"/>
      <c r="M1219" s="266" t="s">
        <v>1017</v>
      </c>
      <c r="O1219" s="255"/>
    </row>
    <row r="1220" spans="1:15" ht="22.5">
      <c r="A1220" s="264"/>
      <c r="B1220" s="267"/>
      <c r="C1220" s="341" t="s">
        <v>1018</v>
      </c>
      <c r="D1220" s="342"/>
      <c r="E1220" s="268">
        <v>0</v>
      </c>
      <c r="F1220" s="269"/>
      <c r="G1220" s="270"/>
      <c r="H1220" s="271"/>
      <c r="I1220" s="265"/>
      <c r="J1220" s="272"/>
      <c r="K1220" s="265"/>
      <c r="M1220" s="266" t="s">
        <v>1018</v>
      </c>
      <c r="O1220" s="255"/>
    </row>
    <row r="1221" spans="1:80" ht="22.5">
      <c r="A1221" s="256">
        <v>128</v>
      </c>
      <c r="B1221" s="257" t="s">
        <v>1019</v>
      </c>
      <c r="C1221" s="258" t="s">
        <v>1020</v>
      </c>
      <c r="D1221" s="259" t="s">
        <v>1015</v>
      </c>
      <c r="E1221" s="260">
        <v>145.92</v>
      </c>
      <c r="F1221" s="260"/>
      <c r="G1221" s="261">
        <f>E1221*F1221</f>
        <v>0</v>
      </c>
      <c r="H1221" s="262">
        <v>5E-05</v>
      </c>
      <c r="I1221" s="263">
        <f>E1221*H1221</f>
        <v>0.0072959999999999995</v>
      </c>
      <c r="J1221" s="262">
        <v>-0.001</v>
      </c>
      <c r="K1221" s="263">
        <f>E1221*J1221</f>
        <v>-0.14592</v>
      </c>
      <c r="O1221" s="255">
        <v>2</v>
      </c>
      <c r="AA1221" s="228">
        <v>1</v>
      </c>
      <c r="AB1221" s="228">
        <v>7</v>
      </c>
      <c r="AC1221" s="228">
        <v>7</v>
      </c>
      <c r="AZ1221" s="228">
        <v>2</v>
      </c>
      <c r="BA1221" s="228">
        <f>IF(AZ1221=1,G1221,0)</f>
        <v>0</v>
      </c>
      <c r="BB1221" s="228">
        <f>IF(AZ1221=2,G1221,0)</f>
        <v>0</v>
      </c>
      <c r="BC1221" s="228">
        <f>IF(AZ1221=3,G1221,0)</f>
        <v>0</v>
      </c>
      <c r="BD1221" s="228">
        <f>IF(AZ1221=4,G1221,0)</f>
        <v>0</v>
      </c>
      <c r="BE1221" s="228">
        <f>IF(AZ1221=5,G1221,0)</f>
        <v>0</v>
      </c>
      <c r="CA1221" s="255">
        <v>1</v>
      </c>
      <c r="CB1221" s="255">
        <v>7</v>
      </c>
    </row>
    <row r="1222" spans="1:15" ht="12.75">
      <c r="A1222" s="264"/>
      <c r="B1222" s="267"/>
      <c r="C1222" s="341" t="s">
        <v>1021</v>
      </c>
      <c r="D1222" s="342"/>
      <c r="E1222" s="268">
        <v>145.92</v>
      </c>
      <c r="F1222" s="269"/>
      <c r="G1222" s="270"/>
      <c r="H1222" s="271"/>
      <c r="I1222" s="265"/>
      <c r="J1222" s="272"/>
      <c r="K1222" s="265"/>
      <c r="M1222" s="266" t="s">
        <v>1021</v>
      </c>
      <c r="O1222" s="255"/>
    </row>
    <row r="1223" spans="1:80" ht="22.5">
      <c r="A1223" s="256">
        <v>129</v>
      </c>
      <c r="B1223" s="257" t="s">
        <v>1022</v>
      </c>
      <c r="C1223" s="258" t="s">
        <v>1023</v>
      </c>
      <c r="D1223" s="259" t="s">
        <v>1015</v>
      </c>
      <c r="E1223" s="260">
        <v>180</v>
      </c>
      <c r="F1223" s="260"/>
      <c r="G1223" s="261">
        <f>E1223*F1223</f>
        <v>0</v>
      </c>
      <c r="H1223" s="262">
        <v>5E-05</v>
      </c>
      <c r="I1223" s="263">
        <f>E1223*H1223</f>
        <v>0.009000000000000001</v>
      </c>
      <c r="J1223" s="262">
        <v>-0.001</v>
      </c>
      <c r="K1223" s="263">
        <f>E1223*J1223</f>
        <v>-0.18</v>
      </c>
      <c r="O1223" s="255">
        <v>2</v>
      </c>
      <c r="AA1223" s="228">
        <v>1</v>
      </c>
      <c r="AB1223" s="228">
        <v>7</v>
      </c>
      <c r="AC1223" s="228">
        <v>7</v>
      </c>
      <c r="AZ1223" s="228">
        <v>2</v>
      </c>
      <c r="BA1223" s="228">
        <f>IF(AZ1223=1,G1223,0)</f>
        <v>0</v>
      </c>
      <c r="BB1223" s="228">
        <f>IF(AZ1223=2,G1223,0)</f>
        <v>0</v>
      </c>
      <c r="BC1223" s="228">
        <f>IF(AZ1223=3,G1223,0)</f>
        <v>0</v>
      </c>
      <c r="BD1223" s="228">
        <f>IF(AZ1223=4,G1223,0)</f>
        <v>0</v>
      </c>
      <c r="BE1223" s="228">
        <f>IF(AZ1223=5,G1223,0)</f>
        <v>0</v>
      </c>
      <c r="CA1223" s="255">
        <v>1</v>
      </c>
      <c r="CB1223" s="255">
        <v>7</v>
      </c>
    </row>
    <row r="1224" spans="1:15" ht="12.75">
      <c r="A1224" s="264"/>
      <c r="B1224" s="267"/>
      <c r="C1224" s="341" t="s">
        <v>1024</v>
      </c>
      <c r="D1224" s="342"/>
      <c r="E1224" s="268">
        <v>180</v>
      </c>
      <c r="F1224" s="269"/>
      <c r="G1224" s="270"/>
      <c r="H1224" s="271"/>
      <c r="I1224" s="265"/>
      <c r="J1224" s="272"/>
      <c r="K1224" s="265"/>
      <c r="M1224" s="266" t="s">
        <v>1024</v>
      </c>
      <c r="O1224" s="255"/>
    </row>
    <row r="1225" spans="1:80" ht="12.75">
      <c r="A1225" s="256">
        <v>130</v>
      </c>
      <c r="B1225" s="257" t="s">
        <v>1025</v>
      </c>
      <c r="C1225" s="258" t="s">
        <v>1026</v>
      </c>
      <c r="D1225" s="259" t="s">
        <v>806</v>
      </c>
      <c r="E1225" s="260">
        <v>0.1709712</v>
      </c>
      <c r="F1225" s="260"/>
      <c r="G1225" s="261">
        <f>E1225*F1225</f>
        <v>0</v>
      </c>
      <c r="H1225" s="262">
        <v>0</v>
      </c>
      <c r="I1225" s="263">
        <f>E1225*H1225</f>
        <v>0</v>
      </c>
      <c r="J1225" s="262"/>
      <c r="K1225" s="263">
        <f>E1225*J1225</f>
        <v>0</v>
      </c>
      <c r="O1225" s="255">
        <v>2</v>
      </c>
      <c r="AA1225" s="228">
        <v>7</v>
      </c>
      <c r="AB1225" s="228">
        <v>1001</v>
      </c>
      <c r="AC1225" s="228">
        <v>5</v>
      </c>
      <c r="AZ1225" s="228">
        <v>2</v>
      </c>
      <c r="BA1225" s="228">
        <f>IF(AZ1225=1,G1225,0)</f>
        <v>0</v>
      </c>
      <c r="BB1225" s="228">
        <f>IF(AZ1225=2,G1225,0)</f>
        <v>0</v>
      </c>
      <c r="BC1225" s="228">
        <f>IF(AZ1225=3,G1225,0)</f>
        <v>0</v>
      </c>
      <c r="BD1225" s="228">
        <f>IF(AZ1225=4,G1225,0)</f>
        <v>0</v>
      </c>
      <c r="BE1225" s="228">
        <f>IF(AZ1225=5,G1225,0)</f>
        <v>0</v>
      </c>
      <c r="CA1225" s="255">
        <v>7</v>
      </c>
      <c r="CB1225" s="255">
        <v>1001</v>
      </c>
    </row>
    <row r="1226" spans="1:57" ht="12.75">
      <c r="A1226" s="273"/>
      <c r="B1226" s="274" t="s">
        <v>100</v>
      </c>
      <c r="C1226" s="275" t="s">
        <v>1008</v>
      </c>
      <c r="D1226" s="276"/>
      <c r="E1226" s="277"/>
      <c r="F1226" s="278"/>
      <c r="G1226" s="279">
        <f>SUM(G1214:G1225)</f>
        <v>0</v>
      </c>
      <c r="H1226" s="280"/>
      <c r="I1226" s="281">
        <f>SUM(I1214:I1225)</f>
        <v>0.1709712</v>
      </c>
      <c r="J1226" s="280"/>
      <c r="K1226" s="281">
        <f>SUM(K1214:K1225)</f>
        <v>-0.32592</v>
      </c>
      <c r="O1226" s="255">
        <v>4</v>
      </c>
      <c r="BA1226" s="282">
        <f>SUM(BA1214:BA1225)</f>
        <v>0</v>
      </c>
      <c r="BB1226" s="282">
        <f>SUM(BB1214:BB1225)</f>
        <v>0</v>
      </c>
      <c r="BC1226" s="282">
        <f>SUM(BC1214:BC1225)</f>
        <v>0</v>
      </c>
      <c r="BD1226" s="282">
        <f>SUM(BD1214:BD1225)</f>
        <v>0</v>
      </c>
      <c r="BE1226" s="282">
        <f>SUM(BE1214:BE1225)</f>
        <v>0</v>
      </c>
    </row>
    <row r="1227" spans="1:15" ht="12.75">
      <c r="A1227" s="245" t="s">
        <v>97</v>
      </c>
      <c r="B1227" s="246" t="s">
        <v>1027</v>
      </c>
      <c r="C1227" s="247" t="s">
        <v>1028</v>
      </c>
      <c r="D1227" s="248"/>
      <c r="E1227" s="249"/>
      <c r="F1227" s="249"/>
      <c r="G1227" s="250"/>
      <c r="H1227" s="251"/>
      <c r="I1227" s="252"/>
      <c r="J1227" s="253"/>
      <c r="K1227" s="254"/>
      <c r="O1227" s="255">
        <v>1</v>
      </c>
    </row>
    <row r="1228" spans="1:80" ht="12.75">
      <c r="A1228" s="256">
        <v>131</v>
      </c>
      <c r="B1228" s="257" t="s">
        <v>1030</v>
      </c>
      <c r="C1228" s="258" t="s">
        <v>1031</v>
      </c>
      <c r="D1228" s="259" t="s">
        <v>123</v>
      </c>
      <c r="E1228" s="260">
        <v>9.9</v>
      </c>
      <c r="F1228" s="260"/>
      <c r="G1228" s="261">
        <f>E1228*F1228</f>
        <v>0</v>
      </c>
      <c r="H1228" s="262">
        <v>0.00017</v>
      </c>
      <c r="I1228" s="263">
        <f>E1228*H1228</f>
        <v>0.0016830000000000003</v>
      </c>
      <c r="J1228" s="262">
        <v>0</v>
      </c>
      <c r="K1228" s="263">
        <f>E1228*J1228</f>
        <v>0</v>
      </c>
      <c r="O1228" s="255">
        <v>2</v>
      </c>
      <c r="AA1228" s="228">
        <v>1</v>
      </c>
      <c r="AB1228" s="228">
        <v>7</v>
      </c>
      <c r="AC1228" s="228">
        <v>7</v>
      </c>
      <c r="AZ1228" s="228">
        <v>2</v>
      </c>
      <c r="BA1228" s="228">
        <f>IF(AZ1228=1,G1228,0)</f>
        <v>0</v>
      </c>
      <c r="BB1228" s="228">
        <f>IF(AZ1228=2,G1228,0)</f>
        <v>0</v>
      </c>
      <c r="BC1228" s="228">
        <f>IF(AZ1228=3,G1228,0)</f>
        <v>0</v>
      </c>
      <c r="BD1228" s="228">
        <f>IF(AZ1228=4,G1228,0)</f>
        <v>0</v>
      </c>
      <c r="BE1228" s="228">
        <f>IF(AZ1228=5,G1228,0)</f>
        <v>0</v>
      </c>
      <c r="CA1228" s="255">
        <v>1</v>
      </c>
      <c r="CB1228" s="255">
        <v>7</v>
      </c>
    </row>
    <row r="1229" spans="1:15" ht="12.75">
      <c r="A1229" s="264"/>
      <c r="B1229" s="267"/>
      <c r="C1229" s="341" t="s">
        <v>1032</v>
      </c>
      <c r="D1229" s="342"/>
      <c r="E1229" s="268">
        <v>9.9</v>
      </c>
      <c r="F1229" s="269"/>
      <c r="G1229" s="270"/>
      <c r="H1229" s="271"/>
      <c r="I1229" s="265"/>
      <c r="J1229" s="272"/>
      <c r="K1229" s="265"/>
      <c r="M1229" s="266" t="s">
        <v>1032</v>
      </c>
      <c r="O1229" s="255"/>
    </row>
    <row r="1230" spans="1:80" ht="12.75">
      <c r="A1230" s="256">
        <v>132</v>
      </c>
      <c r="B1230" s="257" t="s">
        <v>1033</v>
      </c>
      <c r="C1230" s="258" t="s">
        <v>1034</v>
      </c>
      <c r="D1230" s="259" t="s">
        <v>123</v>
      </c>
      <c r="E1230" s="260">
        <v>9.9</v>
      </c>
      <c r="F1230" s="260"/>
      <c r="G1230" s="261">
        <f>E1230*F1230</f>
        <v>0</v>
      </c>
      <c r="H1230" s="262">
        <v>0.00046</v>
      </c>
      <c r="I1230" s="263">
        <f>E1230*H1230</f>
        <v>0.004554</v>
      </c>
      <c r="J1230" s="262">
        <v>0</v>
      </c>
      <c r="K1230" s="263">
        <f>E1230*J1230</f>
        <v>0</v>
      </c>
      <c r="O1230" s="255">
        <v>2</v>
      </c>
      <c r="AA1230" s="228">
        <v>1</v>
      </c>
      <c r="AB1230" s="228">
        <v>7</v>
      </c>
      <c r="AC1230" s="228">
        <v>7</v>
      </c>
      <c r="AZ1230" s="228">
        <v>2</v>
      </c>
      <c r="BA1230" s="228">
        <f>IF(AZ1230=1,G1230,0)</f>
        <v>0</v>
      </c>
      <c r="BB1230" s="228">
        <f>IF(AZ1230=2,G1230,0)</f>
        <v>0</v>
      </c>
      <c r="BC1230" s="228">
        <f>IF(AZ1230=3,G1230,0)</f>
        <v>0</v>
      </c>
      <c r="BD1230" s="228">
        <f>IF(AZ1230=4,G1230,0)</f>
        <v>0</v>
      </c>
      <c r="BE1230" s="228">
        <f>IF(AZ1230=5,G1230,0)</f>
        <v>0</v>
      </c>
      <c r="CA1230" s="255">
        <v>1</v>
      </c>
      <c r="CB1230" s="255">
        <v>7</v>
      </c>
    </row>
    <row r="1231" spans="1:15" ht="12.75">
      <c r="A1231" s="264"/>
      <c r="B1231" s="267"/>
      <c r="C1231" s="341" t="s">
        <v>1032</v>
      </c>
      <c r="D1231" s="342"/>
      <c r="E1231" s="268">
        <v>9.9</v>
      </c>
      <c r="F1231" s="269"/>
      <c r="G1231" s="270"/>
      <c r="H1231" s="271"/>
      <c r="I1231" s="265"/>
      <c r="J1231" s="272"/>
      <c r="K1231" s="265"/>
      <c r="M1231" s="266" t="s">
        <v>1032</v>
      </c>
      <c r="O1231" s="255"/>
    </row>
    <row r="1232" spans="1:80" ht="22.5">
      <c r="A1232" s="256">
        <v>133</v>
      </c>
      <c r="B1232" s="257" t="s">
        <v>1035</v>
      </c>
      <c r="C1232" s="258" t="s">
        <v>1036</v>
      </c>
      <c r="D1232" s="259" t="s">
        <v>123</v>
      </c>
      <c r="E1232" s="260">
        <v>382.86</v>
      </c>
      <c r="F1232" s="260"/>
      <c r="G1232" s="261">
        <f>E1232*F1232</f>
        <v>0</v>
      </c>
      <c r="H1232" s="262">
        <v>0.00026</v>
      </c>
      <c r="I1232" s="263">
        <f>E1232*H1232</f>
        <v>0.0995436</v>
      </c>
      <c r="J1232" s="262">
        <v>0</v>
      </c>
      <c r="K1232" s="263">
        <f>E1232*J1232</f>
        <v>0</v>
      </c>
      <c r="O1232" s="255">
        <v>2</v>
      </c>
      <c r="AA1232" s="228">
        <v>2</v>
      </c>
      <c r="AB1232" s="228">
        <v>7</v>
      </c>
      <c r="AC1232" s="228">
        <v>7</v>
      </c>
      <c r="AZ1232" s="228">
        <v>2</v>
      </c>
      <c r="BA1232" s="228">
        <f>IF(AZ1232=1,G1232,0)</f>
        <v>0</v>
      </c>
      <c r="BB1232" s="228">
        <f>IF(AZ1232=2,G1232,0)</f>
        <v>0</v>
      </c>
      <c r="BC1232" s="228">
        <f>IF(AZ1232=3,G1232,0)</f>
        <v>0</v>
      </c>
      <c r="BD1232" s="228">
        <f>IF(AZ1232=4,G1232,0)</f>
        <v>0</v>
      </c>
      <c r="BE1232" s="228">
        <f>IF(AZ1232=5,G1232,0)</f>
        <v>0</v>
      </c>
      <c r="CA1232" s="255">
        <v>2</v>
      </c>
      <c r="CB1232" s="255">
        <v>7</v>
      </c>
    </row>
    <row r="1233" spans="1:15" ht="22.5">
      <c r="A1233" s="264"/>
      <c r="B1233" s="267"/>
      <c r="C1233" s="341" t="s">
        <v>1037</v>
      </c>
      <c r="D1233" s="342"/>
      <c r="E1233" s="268">
        <v>52.32</v>
      </c>
      <c r="F1233" s="269"/>
      <c r="G1233" s="270"/>
      <c r="H1233" s="271"/>
      <c r="I1233" s="265"/>
      <c r="J1233" s="272"/>
      <c r="K1233" s="265"/>
      <c r="M1233" s="266" t="s">
        <v>1037</v>
      </c>
      <c r="O1233" s="255"/>
    </row>
    <row r="1234" spans="1:15" ht="12.75">
      <c r="A1234" s="264"/>
      <c r="B1234" s="267"/>
      <c r="C1234" s="341" t="s">
        <v>1038</v>
      </c>
      <c r="D1234" s="342"/>
      <c r="E1234" s="268">
        <v>5.28</v>
      </c>
      <c r="F1234" s="269"/>
      <c r="G1234" s="270"/>
      <c r="H1234" s="271"/>
      <c r="I1234" s="265"/>
      <c r="J1234" s="272"/>
      <c r="K1234" s="265"/>
      <c r="M1234" s="266" t="s">
        <v>1038</v>
      </c>
      <c r="O1234" s="255"/>
    </row>
    <row r="1235" spans="1:15" ht="12.75">
      <c r="A1235" s="264"/>
      <c r="B1235" s="267"/>
      <c r="C1235" s="341" t="s">
        <v>1039</v>
      </c>
      <c r="D1235" s="342"/>
      <c r="E1235" s="268">
        <v>35.76</v>
      </c>
      <c r="F1235" s="269"/>
      <c r="G1235" s="270"/>
      <c r="H1235" s="271"/>
      <c r="I1235" s="265"/>
      <c r="J1235" s="272"/>
      <c r="K1235" s="265"/>
      <c r="M1235" s="266" t="s">
        <v>1039</v>
      </c>
      <c r="O1235" s="255"/>
    </row>
    <row r="1236" spans="1:15" ht="12.75">
      <c r="A1236" s="264"/>
      <c r="B1236" s="267"/>
      <c r="C1236" s="341" t="s">
        <v>1040</v>
      </c>
      <c r="D1236" s="342"/>
      <c r="E1236" s="268">
        <v>10</v>
      </c>
      <c r="F1236" s="269"/>
      <c r="G1236" s="270"/>
      <c r="H1236" s="271"/>
      <c r="I1236" s="265"/>
      <c r="J1236" s="272"/>
      <c r="K1236" s="265"/>
      <c r="M1236" s="266" t="s">
        <v>1040</v>
      </c>
      <c r="O1236" s="255"/>
    </row>
    <row r="1237" spans="1:15" ht="12.75">
      <c r="A1237" s="264"/>
      <c r="B1237" s="267"/>
      <c r="C1237" s="341" t="s">
        <v>1041</v>
      </c>
      <c r="D1237" s="342"/>
      <c r="E1237" s="268">
        <v>15.5</v>
      </c>
      <c r="F1237" s="269"/>
      <c r="G1237" s="270"/>
      <c r="H1237" s="271"/>
      <c r="I1237" s="265"/>
      <c r="J1237" s="272"/>
      <c r="K1237" s="265"/>
      <c r="M1237" s="266" t="s">
        <v>1041</v>
      </c>
      <c r="O1237" s="255"/>
    </row>
    <row r="1238" spans="1:15" ht="12.75">
      <c r="A1238" s="264"/>
      <c r="B1238" s="267"/>
      <c r="C1238" s="341" t="s">
        <v>1042</v>
      </c>
      <c r="D1238" s="342"/>
      <c r="E1238" s="268">
        <v>5</v>
      </c>
      <c r="F1238" s="269"/>
      <c r="G1238" s="270"/>
      <c r="H1238" s="271"/>
      <c r="I1238" s="265"/>
      <c r="J1238" s="272"/>
      <c r="K1238" s="265"/>
      <c r="M1238" s="266" t="s">
        <v>1042</v>
      </c>
      <c r="O1238" s="255"/>
    </row>
    <row r="1239" spans="1:15" ht="12.75">
      <c r="A1239" s="264"/>
      <c r="B1239" s="267"/>
      <c r="C1239" s="341" t="s">
        <v>1043</v>
      </c>
      <c r="D1239" s="342"/>
      <c r="E1239" s="268">
        <v>6.25</v>
      </c>
      <c r="F1239" s="269"/>
      <c r="G1239" s="270"/>
      <c r="H1239" s="271"/>
      <c r="I1239" s="265"/>
      <c r="J1239" s="272"/>
      <c r="K1239" s="265"/>
      <c r="M1239" s="266" t="s">
        <v>1043</v>
      </c>
      <c r="O1239" s="255"/>
    </row>
    <row r="1240" spans="1:15" ht="12.75">
      <c r="A1240" s="264"/>
      <c r="B1240" s="267"/>
      <c r="C1240" s="341" t="s">
        <v>1044</v>
      </c>
      <c r="D1240" s="342"/>
      <c r="E1240" s="268">
        <v>3.25</v>
      </c>
      <c r="F1240" s="269"/>
      <c r="G1240" s="270"/>
      <c r="H1240" s="271"/>
      <c r="I1240" s="265"/>
      <c r="J1240" s="272"/>
      <c r="K1240" s="265"/>
      <c r="M1240" s="266" t="s">
        <v>1044</v>
      </c>
      <c r="O1240" s="255"/>
    </row>
    <row r="1241" spans="1:15" ht="12.75">
      <c r="A1241" s="264"/>
      <c r="B1241" s="267"/>
      <c r="C1241" s="341" t="s">
        <v>1042</v>
      </c>
      <c r="D1241" s="342"/>
      <c r="E1241" s="268">
        <v>5</v>
      </c>
      <c r="F1241" s="269"/>
      <c r="G1241" s="270"/>
      <c r="H1241" s="271"/>
      <c r="I1241" s="265"/>
      <c r="J1241" s="272"/>
      <c r="K1241" s="265"/>
      <c r="M1241" s="266" t="s">
        <v>1042</v>
      </c>
      <c r="O1241" s="255"/>
    </row>
    <row r="1242" spans="1:15" ht="12.75">
      <c r="A1242" s="264"/>
      <c r="B1242" s="267"/>
      <c r="C1242" s="341" t="s">
        <v>1045</v>
      </c>
      <c r="D1242" s="342"/>
      <c r="E1242" s="268">
        <v>7.5</v>
      </c>
      <c r="F1242" s="269"/>
      <c r="G1242" s="270"/>
      <c r="H1242" s="271"/>
      <c r="I1242" s="265"/>
      <c r="J1242" s="272"/>
      <c r="K1242" s="265"/>
      <c r="M1242" s="266" t="s">
        <v>1045</v>
      </c>
      <c r="O1242" s="255"/>
    </row>
    <row r="1243" spans="1:15" ht="12.75">
      <c r="A1243" s="264"/>
      <c r="B1243" s="267"/>
      <c r="C1243" s="341" t="s">
        <v>1046</v>
      </c>
      <c r="D1243" s="342"/>
      <c r="E1243" s="268">
        <v>3.75</v>
      </c>
      <c r="F1243" s="269"/>
      <c r="G1243" s="270"/>
      <c r="H1243" s="271"/>
      <c r="I1243" s="265"/>
      <c r="J1243" s="272"/>
      <c r="K1243" s="265"/>
      <c r="M1243" s="266" t="s">
        <v>1046</v>
      </c>
      <c r="O1243" s="255"/>
    </row>
    <row r="1244" spans="1:15" ht="12.75">
      <c r="A1244" s="264"/>
      <c r="B1244" s="267"/>
      <c r="C1244" s="341" t="s">
        <v>1047</v>
      </c>
      <c r="D1244" s="342"/>
      <c r="E1244" s="268">
        <v>56.25</v>
      </c>
      <c r="F1244" s="269"/>
      <c r="G1244" s="270"/>
      <c r="H1244" s="271"/>
      <c r="I1244" s="265"/>
      <c r="J1244" s="272"/>
      <c r="K1244" s="265"/>
      <c r="M1244" s="266" t="s">
        <v>1047</v>
      </c>
      <c r="O1244" s="255"/>
    </row>
    <row r="1245" spans="1:15" ht="12.75">
      <c r="A1245" s="264"/>
      <c r="B1245" s="267"/>
      <c r="C1245" s="341" t="s">
        <v>1048</v>
      </c>
      <c r="D1245" s="342"/>
      <c r="E1245" s="268">
        <v>86.25</v>
      </c>
      <c r="F1245" s="269"/>
      <c r="G1245" s="270"/>
      <c r="H1245" s="271"/>
      <c r="I1245" s="265"/>
      <c r="J1245" s="272"/>
      <c r="K1245" s="265"/>
      <c r="M1245" s="266" t="s">
        <v>1048</v>
      </c>
      <c r="O1245" s="255"/>
    </row>
    <row r="1246" spans="1:15" ht="12.75">
      <c r="A1246" s="264"/>
      <c r="B1246" s="267"/>
      <c r="C1246" s="341" t="s">
        <v>1049</v>
      </c>
      <c r="D1246" s="342"/>
      <c r="E1246" s="268">
        <v>17.5</v>
      </c>
      <c r="F1246" s="269"/>
      <c r="G1246" s="270"/>
      <c r="H1246" s="271"/>
      <c r="I1246" s="265"/>
      <c r="J1246" s="272"/>
      <c r="K1246" s="265"/>
      <c r="M1246" s="266" t="s">
        <v>1049</v>
      </c>
      <c r="O1246" s="255"/>
    </row>
    <row r="1247" spans="1:15" ht="12.75">
      <c r="A1247" s="264"/>
      <c r="B1247" s="267"/>
      <c r="C1247" s="341" t="s">
        <v>1050</v>
      </c>
      <c r="D1247" s="342"/>
      <c r="E1247" s="268">
        <v>7</v>
      </c>
      <c r="F1247" s="269"/>
      <c r="G1247" s="270"/>
      <c r="H1247" s="271"/>
      <c r="I1247" s="265"/>
      <c r="J1247" s="272"/>
      <c r="K1247" s="265"/>
      <c r="M1247" s="266" t="s">
        <v>1050</v>
      </c>
      <c r="O1247" s="255"/>
    </row>
    <row r="1248" spans="1:15" ht="12.75">
      <c r="A1248" s="264"/>
      <c r="B1248" s="267"/>
      <c r="C1248" s="341" t="s">
        <v>1051</v>
      </c>
      <c r="D1248" s="342"/>
      <c r="E1248" s="268">
        <v>45</v>
      </c>
      <c r="F1248" s="269"/>
      <c r="G1248" s="270"/>
      <c r="H1248" s="271"/>
      <c r="I1248" s="265"/>
      <c r="J1248" s="272"/>
      <c r="K1248" s="265"/>
      <c r="M1248" s="266" t="s">
        <v>1051</v>
      </c>
      <c r="O1248" s="255"/>
    </row>
    <row r="1249" spans="1:15" ht="12.75">
      <c r="A1249" s="264"/>
      <c r="B1249" s="267"/>
      <c r="C1249" s="341" t="s">
        <v>1052</v>
      </c>
      <c r="D1249" s="342"/>
      <c r="E1249" s="268">
        <v>21.25</v>
      </c>
      <c r="F1249" s="269"/>
      <c r="G1249" s="270"/>
      <c r="H1249" s="271"/>
      <c r="I1249" s="265"/>
      <c r="J1249" s="272"/>
      <c r="K1249" s="265"/>
      <c r="M1249" s="266" t="s">
        <v>1052</v>
      </c>
      <c r="O1249" s="255"/>
    </row>
    <row r="1250" spans="1:57" ht="12.75">
      <c r="A1250" s="273"/>
      <c r="B1250" s="274" t="s">
        <v>100</v>
      </c>
      <c r="C1250" s="275" t="s">
        <v>1029</v>
      </c>
      <c r="D1250" s="276"/>
      <c r="E1250" s="277"/>
      <c r="F1250" s="278"/>
      <c r="G1250" s="279">
        <f>SUM(G1227:G1249)</f>
        <v>0</v>
      </c>
      <c r="H1250" s="280"/>
      <c r="I1250" s="281">
        <f>SUM(I1227:I1249)</f>
        <v>0.1057806</v>
      </c>
      <c r="J1250" s="280"/>
      <c r="K1250" s="281">
        <f>SUM(K1227:K1249)</f>
        <v>0</v>
      </c>
      <c r="O1250" s="255">
        <v>4</v>
      </c>
      <c r="BA1250" s="282">
        <f>SUM(BA1227:BA1249)</f>
        <v>0</v>
      </c>
      <c r="BB1250" s="282">
        <f>SUM(BB1227:BB1249)</f>
        <v>0</v>
      </c>
      <c r="BC1250" s="282">
        <f>SUM(BC1227:BC1249)</f>
        <v>0</v>
      </c>
      <c r="BD1250" s="282">
        <f>SUM(BD1227:BD1249)</f>
        <v>0</v>
      </c>
      <c r="BE1250" s="282">
        <f>SUM(BE1227:BE1249)</f>
        <v>0</v>
      </c>
    </row>
    <row r="1251" spans="1:15" ht="12.75">
      <c r="A1251" s="245" t="s">
        <v>97</v>
      </c>
      <c r="B1251" s="246" t="s">
        <v>1053</v>
      </c>
      <c r="C1251" s="247" t="s">
        <v>1054</v>
      </c>
      <c r="D1251" s="248"/>
      <c r="E1251" s="249"/>
      <c r="F1251" s="249"/>
      <c r="G1251" s="250"/>
      <c r="H1251" s="251"/>
      <c r="I1251" s="252"/>
      <c r="J1251" s="253"/>
      <c r="K1251" s="254"/>
      <c r="O1251" s="255">
        <v>1</v>
      </c>
    </row>
    <row r="1252" spans="1:80" ht="12.75">
      <c r="A1252" s="256">
        <v>134</v>
      </c>
      <c r="B1252" s="257" t="s">
        <v>1056</v>
      </c>
      <c r="C1252" s="258" t="s">
        <v>1057</v>
      </c>
      <c r="D1252" s="259" t="s">
        <v>253</v>
      </c>
      <c r="E1252" s="260">
        <v>890</v>
      </c>
      <c r="F1252" s="260"/>
      <c r="G1252" s="261">
        <f aca="true" t="shared" si="0" ref="G1252:G1270">E1252*F1252</f>
        <v>0</v>
      </c>
      <c r="H1252" s="262">
        <v>0</v>
      </c>
      <c r="I1252" s="263">
        <f aca="true" t="shared" si="1" ref="I1252:I1270">E1252*H1252</f>
        <v>0</v>
      </c>
      <c r="J1252" s="262">
        <v>0</v>
      </c>
      <c r="K1252" s="263">
        <f aca="true" t="shared" si="2" ref="K1252:K1270">E1252*J1252</f>
        <v>0</v>
      </c>
      <c r="O1252" s="255">
        <v>2</v>
      </c>
      <c r="AA1252" s="228">
        <v>1</v>
      </c>
      <c r="AB1252" s="228">
        <v>9</v>
      </c>
      <c r="AC1252" s="228">
        <v>9</v>
      </c>
      <c r="AZ1252" s="228">
        <v>4</v>
      </c>
      <c r="BA1252" s="228">
        <f aca="true" t="shared" si="3" ref="BA1252:BA1270">IF(AZ1252=1,G1252,0)</f>
        <v>0</v>
      </c>
      <c r="BB1252" s="228">
        <f aca="true" t="shared" si="4" ref="BB1252:BB1270">IF(AZ1252=2,G1252,0)</f>
        <v>0</v>
      </c>
      <c r="BC1252" s="228">
        <f aca="true" t="shared" si="5" ref="BC1252:BC1270">IF(AZ1252=3,G1252,0)</f>
        <v>0</v>
      </c>
      <c r="BD1252" s="228">
        <f aca="true" t="shared" si="6" ref="BD1252:BD1270">IF(AZ1252=4,G1252,0)</f>
        <v>0</v>
      </c>
      <c r="BE1252" s="228">
        <f aca="true" t="shared" si="7" ref="BE1252:BE1270">IF(AZ1252=5,G1252,0)</f>
        <v>0</v>
      </c>
      <c r="CA1252" s="255">
        <v>1</v>
      </c>
      <c r="CB1252" s="255">
        <v>9</v>
      </c>
    </row>
    <row r="1253" spans="1:80" ht="12.75">
      <c r="A1253" s="256">
        <v>135</v>
      </c>
      <c r="B1253" s="257" t="s">
        <v>1058</v>
      </c>
      <c r="C1253" s="258" t="s">
        <v>1059</v>
      </c>
      <c r="D1253" s="259" t="s">
        <v>253</v>
      </c>
      <c r="E1253" s="260">
        <v>130</v>
      </c>
      <c r="F1253" s="260"/>
      <c r="G1253" s="261">
        <f t="shared" si="0"/>
        <v>0</v>
      </c>
      <c r="H1253" s="262">
        <v>0</v>
      </c>
      <c r="I1253" s="263">
        <f t="shared" si="1"/>
        <v>0</v>
      </c>
      <c r="J1253" s="262">
        <v>0</v>
      </c>
      <c r="K1253" s="263">
        <f t="shared" si="2"/>
        <v>0</v>
      </c>
      <c r="O1253" s="255">
        <v>2</v>
      </c>
      <c r="AA1253" s="228">
        <v>1</v>
      </c>
      <c r="AB1253" s="228">
        <v>9</v>
      </c>
      <c r="AC1253" s="228">
        <v>9</v>
      </c>
      <c r="AZ1253" s="228">
        <v>4</v>
      </c>
      <c r="BA1253" s="228">
        <f t="shared" si="3"/>
        <v>0</v>
      </c>
      <c r="BB1253" s="228">
        <f t="shared" si="4"/>
        <v>0</v>
      </c>
      <c r="BC1253" s="228">
        <f t="shared" si="5"/>
        <v>0</v>
      </c>
      <c r="BD1253" s="228">
        <f t="shared" si="6"/>
        <v>0</v>
      </c>
      <c r="BE1253" s="228">
        <f t="shared" si="7"/>
        <v>0</v>
      </c>
      <c r="CA1253" s="255">
        <v>1</v>
      </c>
      <c r="CB1253" s="255">
        <v>9</v>
      </c>
    </row>
    <row r="1254" spans="1:80" ht="12.75">
      <c r="A1254" s="256">
        <v>136</v>
      </c>
      <c r="B1254" s="257" t="s">
        <v>1060</v>
      </c>
      <c r="C1254" s="258" t="s">
        <v>1061</v>
      </c>
      <c r="D1254" s="259" t="s">
        <v>253</v>
      </c>
      <c r="E1254" s="260">
        <v>240</v>
      </c>
      <c r="F1254" s="260"/>
      <c r="G1254" s="261">
        <f t="shared" si="0"/>
        <v>0</v>
      </c>
      <c r="H1254" s="262">
        <v>0</v>
      </c>
      <c r="I1254" s="263">
        <f t="shared" si="1"/>
        <v>0</v>
      </c>
      <c r="J1254" s="262">
        <v>0</v>
      </c>
      <c r="K1254" s="263">
        <f t="shared" si="2"/>
        <v>0</v>
      </c>
      <c r="O1254" s="255">
        <v>2</v>
      </c>
      <c r="AA1254" s="228">
        <v>1</v>
      </c>
      <c r="AB1254" s="228">
        <v>9</v>
      </c>
      <c r="AC1254" s="228">
        <v>9</v>
      </c>
      <c r="AZ1254" s="228">
        <v>4</v>
      </c>
      <c r="BA1254" s="228">
        <f t="shared" si="3"/>
        <v>0</v>
      </c>
      <c r="BB1254" s="228">
        <f t="shared" si="4"/>
        <v>0</v>
      </c>
      <c r="BC1254" s="228">
        <f t="shared" si="5"/>
        <v>0</v>
      </c>
      <c r="BD1254" s="228">
        <f t="shared" si="6"/>
        <v>0</v>
      </c>
      <c r="BE1254" s="228">
        <f t="shared" si="7"/>
        <v>0</v>
      </c>
      <c r="CA1254" s="255">
        <v>1</v>
      </c>
      <c r="CB1254" s="255">
        <v>9</v>
      </c>
    </row>
    <row r="1255" spans="1:80" ht="12.75">
      <c r="A1255" s="256">
        <v>137</v>
      </c>
      <c r="B1255" s="257" t="s">
        <v>1062</v>
      </c>
      <c r="C1255" s="258" t="s">
        <v>1063</v>
      </c>
      <c r="D1255" s="259" t="s">
        <v>176</v>
      </c>
      <c r="E1255" s="260">
        <v>6</v>
      </c>
      <c r="F1255" s="260"/>
      <c r="G1255" s="261">
        <f t="shared" si="0"/>
        <v>0</v>
      </c>
      <c r="H1255" s="262">
        <v>0</v>
      </c>
      <c r="I1255" s="263">
        <f t="shared" si="1"/>
        <v>0</v>
      </c>
      <c r="J1255" s="262">
        <v>0</v>
      </c>
      <c r="K1255" s="263">
        <f t="shared" si="2"/>
        <v>0</v>
      </c>
      <c r="O1255" s="255">
        <v>2</v>
      </c>
      <c r="AA1255" s="228">
        <v>1</v>
      </c>
      <c r="AB1255" s="228">
        <v>9</v>
      </c>
      <c r="AC1255" s="228">
        <v>9</v>
      </c>
      <c r="AZ1255" s="228">
        <v>4</v>
      </c>
      <c r="BA1255" s="228">
        <f t="shared" si="3"/>
        <v>0</v>
      </c>
      <c r="BB1255" s="228">
        <f t="shared" si="4"/>
        <v>0</v>
      </c>
      <c r="BC1255" s="228">
        <f t="shared" si="5"/>
        <v>0</v>
      </c>
      <c r="BD1255" s="228">
        <f t="shared" si="6"/>
        <v>0</v>
      </c>
      <c r="BE1255" s="228">
        <f t="shared" si="7"/>
        <v>0</v>
      </c>
      <c r="CA1255" s="255">
        <v>1</v>
      </c>
      <c r="CB1255" s="255">
        <v>9</v>
      </c>
    </row>
    <row r="1256" spans="1:80" ht="12.75">
      <c r="A1256" s="256">
        <v>138</v>
      </c>
      <c r="B1256" s="257" t="s">
        <v>1064</v>
      </c>
      <c r="C1256" s="258" t="s">
        <v>1065</v>
      </c>
      <c r="D1256" s="259" t="s">
        <v>176</v>
      </c>
      <c r="E1256" s="260">
        <v>220</v>
      </c>
      <c r="F1256" s="260"/>
      <c r="G1256" s="261">
        <f t="shared" si="0"/>
        <v>0</v>
      </c>
      <c r="H1256" s="262">
        <v>0</v>
      </c>
      <c r="I1256" s="263">
        <f t="shared" si="1"/>
        <v>0</v>
      </c>
      <c r="J1256" s="262">
        <v>0</v>
      </c>
      <c r="K1256" s="263">
        <f t="shared" si="2"/>
        <v>0</v>
      </c>
      <c r="O1256" s="255">
        <v>2</v>
      </c>
      <c r="AA1256" s="228">
        <v>1</v>
      </c>
      <c r="AB1256" s="228">
        <v>9</v>
      </c>
      <c r="AC1256" s="228">
        <v>9</v>
      </c>
      <c r="AZ1256" s="228">
        <v>4</v>
      </c>
      <c r="BA1256" s="228">
        <f t="shared" si="3"/>
        <v>0</v>
      </c>
      <c r="BB1256" s="228">
        <f t="shared" si="4"/>
        <v>0</v>
      </c>
      <c r="BC1256" s="228">
        <f t="shared" si="5"/>
        <v>0</v>
      </c>
      <c r="BD1256" s="228">
        <f t="shared" si="6"/>
        <v>0</v>
      </c>
      <c r="BE1256" s="228">
        <f t="shared" si="7"/>
        <v>0</v>
      </c>
      <c r="CA1256" s="255">
        <v>1</v>
      </c>
      <c r="CB1256" s="255">
        <v>9</v>
      </c>
    </row>
    <row r="1257" spans="1:80" ht="12.75">
      <c r="A1257" s="256">
        <v>139</v>
      </c>
      <c r="B1257" s="257" t="s">
        <v>1066</v>
      </c>
      <c r="C1257" s="258" t="s">
        <v>1067</v>
      </c>
      <c r="D1257" s="259" t="s">
        <v>176</v>
      </c>
      <c r="E1257" s="260">
        <v>6</v>
      </c>
      <c r="F1257" s="260"/>
      <c r="G1257" s="261">
        <f t="shared" si="0"/>
        <v>0</v>
      </c>
      <c r="H1257" s="262">
        <v>0</v>
      </c>
      <c r="I1257" s="263">
        <f t="shared" si="1"/>
        <v>0</v>
      </c>
      <c r="J1257" s="262">
        <v>0</v>
      </c>
      <c r="K1257" s="263">
        <f t="shared" si="2"/>
        <v>0</v>
      </c>
      <c r="O1257" s="255">
        <v>2</v>
      </c>
      <c r="AA1257" s="228">
        <v>1</v>
      </c>
      <c r="AB1257" s="228">
        <v>9</v>
      </c>
      <c r="AC1257" s="228">
        <v>9</v>
      </c>
      <c r="AZ1257" s="228">
        <v>4</v>
      </c>
      <c r="BA1257" s="228">
        <f t="shared" si="3"/>
        <v>0</v>
      </c>
      <c r="BB1257" s="228">
        <f t="shared" si="4"/>
        <v>0</v>
      </c>
      <c r="BC1257" s="228">
        <f t="shared" si="5"/>
        <v>0</v>
      </c>
      <c r="BD1257" s="228">
        <f t="shared" si="6"/>
        <v>0</v>
      </c>
      <c r="BE1257" s="228">
        <f t="shared" si="7"/>
        <v>0</v>
      </c>
      <c r="CA1257" s="255">
        <v>1</v>
      </c>
      <c r="CB1257" s="255">
        <v>9</v>
      </c>
    </row>
    <row r="1258" spans="1:80" ht="12.75">
      <c r="A1258" s="256">
        <v>140</v>
      </c>
      <c r="B1258" s="257" t="s">
        <v>1068</v>
      </c>
      <c r="C1258" s="258" t="s">
        <v>1069</v>
      </c>
      <c r="D1258" s="259" t="s">
        <v>176</v>
      </c>
      <c r="E1258" s="260">
        <v>30</v>
      </c>
      <c r="F1258" s="260"/>
      <c r="G1258" s="261">
        <f t="shared" si="0"/>
        <v>0</v>
      </c>
      <c r="H1258" s="262">
        <v>0</v>
      </c>
      <c r="I1258" s="263">
        <f t="shared" si="1"/>
        <v>0</v>
      </c>
      <c r="J1258" s="262">
        <v>0</v>
      </c>
      <c r="K1258" s="263">
        <f t="shared" si="2"/>
        <v>0</v>
      </c>
      <c r="O1258" s="255">
        <v>2</v>
      </c>
      <c r="AA1258" s="228">
        <v>1</v>
      </c>
      <c r="AB1258" s="228">
        <v>9</v>
      </c>
      <c r="AC1258" s="228">
        <v>9</v>
      </c>
      <c r="AZ1258" s="228">
        <v>4</v>
      </c>
      <c r="BA1258" s="228">
        <f t="shared" si="3"/>
        <v>0</v>
      </c>
      <c r="BB1258" s="228">
        <f t="shared" si="4"/>
        <v>0</v>
      </c>
      <c r="BC1258" s="228">
        <f t="shared" si="5"/>
        <v>0</v>
      </c>
      <c r="BD1258" s="228">
        <f t="shared" si="6"/>
        <v>0</v>
      </c>
      <c r="BE1258" s="228">
        <f t="shared" si="7"/>
        <v>0</v>
      </c>
      <c r="CA1258" s="255">
        <v>1</v>
      </c>
      <c r="CB1258" s="255">
        <v>9</v>
      </c>
    </row>
    <row r="1259" spans="1:80" ht="12.75">
      <c r="A1259" s="256">
        <v>141</v>
      </c>
      <c r="B1259" s="257" t="s">
        <v>1070</v>
      </c>
      <c r="C1259" s="258" t="s">
        <v>1071</v>
      </c>
      <c r="D1259" s="259" t="s">
        <v>176</v>
      </c>
      <c r="E1259" s="260">
        <v>48</v>
      </c>
      <c r="F1259" s="260"/>
      <c r="G1259" s="261">
        <f t="shared" si="0"/>
        <v>0</v>
      </c>
      <c r="H1259" s="262">
        <v>0</v>
      </c>
      <c r="I1259" s="263">
        <f t="shared" si="1"/>
        <v>0</v>
      </c>
      <c r="J1259" s="262">
        <v>0</v>
      </c>
      <c r="K1259" s="263">
        <f t="shared" si="2"/>
        <v>0</v>
      </c>
      <c r="O1259" s="255">
        <v>2</v>
      </c>
      <c r="AA1259" s="228">
        <v>1</v>
      </c>
      <c r="AB1259" s="228">
        <v>9</v>
      </c>
      <c r="AC1259" s="228">
        <v>9</v>
      </c>
      <c r="AZ1259" s="228">
        <v>4</v>
      </c>
      <c r="BA1259" s="228">
        <f t="shared" si="3"/>
        <v>0</v>
      </c>
      <c r="BB1259" s="228">
        <f t="shared" si="4"/>
        <v>0</v>
      </c>
      <c r="BC1259" s="228">
        <f t="shared" si="5"/>
        <v>0</v>
      </c>
      <c r="BD1259" s="228">
        <f t="shared" si="6"/>
        <v>0</v>
      </c>
      <c r="BE1259" s="228">
        <f t="shared" si="7"/>
        <v>0</v>
      </c>
      <c r="CA1259" s="255">
        <v>1</v>
      </c>
      <c r="CB1259" s="255">
        <v>9</v>
      </c>
    </row>
    <row r="1260" spans="1:80" ht="12.75">
      <c r="A1260" s="256">
        <v>142</v>
      </c>
      <c r="B1260" s="257" t="s">
        <v>1072</v>
      </c>
      <c r="C1260" s="258" t="s">
        <v>1073</v>
      </c>
      <c r="D1260" s="259" t="s">
        <v>176</v>
      </c>
      <c r="E1260" s="260">
        <v>25</v>
      </c>
      <c r="F1260" s="260"/>
      <c r="G1260" s="261">
        <f t="shared" si="0"/>
        <v>0</v>
      </c>
      <c r="H1260" s="262">
        <v>0</v>
      </c>
      <c r="I1260" s="263">
        <f t="shared" si="1"/>
        <v>0</v>
      </c>
      <c r="J1260" s="262">
        <v>0</v>
      </c>
      <c r="K1260" s="263">
        <f t="shared" si="2"/>
        <v>0</v>
      </c>
      <c r="O1260" s="255">
        <v>2</v>
      </c>
      <c r="AA1260" s="228">
        <v>1</v>
      </c>
      <c r="AB1260" s="228">
        <v>9</v>
      </c>
      <c r="AC1260" s="228">
        <v>9</v>
      </c>
      <c r="AZ1260" s="228">
        <v>4</v>
      </c>
      <c r="BA1260" s="228">
        <f t="shared" si="3"/>
        <v>0</v>
      </c>
      <c r="BB1260" s="228">
        <f t="shared" si="4"/>
        <v>0</v>
      </c>
      <c r="BC1260" s="228">
        <f t="shared" si="5"/>
        <v>0</v>
      </c>
      <c r="BD1260" s="228">
        <f t="shared" si="6"/>
        <v>0</v>
      </c>
      <c r="BE1260" s="228">
        <f t="shared" si="7"/>
        <v>0</v>
      </c>
      <c r="CA1260" s="255">
        <v>1</v>
      </c>
      <c r="CB1260" s="255">
        <v>9</v>
      </c>
    </row>
    <row r="1261" spans="1:80" ht="12.75">
      <c r="A1261" s="256">
        <v>143</v>
      </c>
      <c r="B1261" s="257" t="s">
        <v>1074</v>
      </c>
      <c r="C1261" s="258" t="s">
        <v>1075</v>
      </c>
      <c r="D1261" s="259" t="s">
        <v>176</v>
      </c>
      <c r="E1261" s="260">
        <v>50</v>
      </c>
      <c r="F1261" s="260"/>
      <c r="G1261" s="261">
        <f t="shared" si="0"/>
        <v>0</v>
      </c>
      <c r="H1261" s="262">
        <v>0</v>
      </c>
      <c r="I1261" s="263">
        <f t="shared" si="1"/>
        <v>0</v>
      </c>
      <c r="J1261" s="262">
        <v>0</v>
      </c>
      <c r="K1261" s="263">
        <f t="shared" si="2"/>
        <v>0</v>
      </c>
      <c r="O1261" s="255">
        <v>2</v>
      </c>
      <c r="AA1261" s="228">
        <v>1</v>
      </c>
      <c r="AB1261" s="228">
        <v>9</v>
      </c>
      <c r="AC1261" s="228">
        <v>9</v>
      </c>
      <c r="AZ1261" s="228">
        <v>4</v>
      </c>
      <c r="BA1261" s="228">
        <f t="shared" si="3"/>
        <v>0</v>
      </c>
      <c r="BB1261" s="228">
        <f t="shared" si="4"/>
        <v>0</v>
      </c>
      <c r="BC1261" s="228">
        <f t="shared" si="5"/>
        <v>0</v>
      </c>
      <c r="BD1261" s="228">
        <f t="shared" si="6"/>
        <v>0</v>
      </c>
      <c r="BE1261" s="228">
        <f t="shared" si="7"/>
        <v>0</v>
      </c>
      <c r="CA1261" s="255">
        <v>1</v>
      </c>
      <c r="CB1261" s="255">
        <v>9</v>
      </c>
    </row>
    <row r="1262" spans="1:80" ht="12.75">
      <c r="A1262" s="256">
        <v>144</v>
      </c>
      <c r="B1262" s="257" t="s">
        <v>1076</v>
      </c>
      <c r="C1262" s="258" t="s">
        <v>1077</v>
      </c>
      <c r="D1262" s="259" t="s">
        <v>176</v>
      </c>
      <c r="E1262" s="260">
        <v>35</v>
      </c>
      <c r="F1262" s="260"/>
      <c r="G1262" s="261">
        <f t="shared" si="0"/>
        <v>0</v>
      </c>
      <c r="H1262" s="262">
        <v>0</v>
      </c>
      <c r="I1262" s="263">
        <f t="shared" si="1"/>
        <v>0</v>
      </c>
      <c r="J1262" s="262">
        <v>0</v>
      </c>
      <c r="K1262" s="263">
        <f t="shared" si="2"/>
        <v>0</v>
      </c>
      <c r="O1262" s="255">
        <v>2</v>
      </c>
      <c r="AA1262" s="228">
        <v>1</v>
      </c>
      <c r="AB1262" s="228">
        <v>9</v>
      </c>
      <c r="AC1262" s="228">
        <v>9</v>
      </c>
      <c r="AZ1262" s="228">
        <v>4</v>
      </c>
      <c r="BA1262" s="228">
        <f t="shared" si="3"/>
        <v>0</v>
      </c>
      <c r="BB1262" s="228">
        <f t="shared" si="4"/>
        <v>0</v>
      </c>
      <c r="BC1262" s="228">
        <f t="shared" si="5"/>
        <v>0</v>
      </c>
      <c r="BD1262" s="228">
        <f t="shared" si="6"/>
        <v>0</v>
      </c>
      <c r="BE1262" s="228">
        <f t="shared" si="7"/>
        <v>0</v>
      </c>
      <c r="CA1262" s="255">
        <v>1</v>
      </c>
      <c r="CB1262" s="255">
        <v>9</v>
      </c>
    </row>
    <row r="1263" spans="1:80" ht="12.75">
      <c r="A1263" s="256">
        <v>145</v>
      </c>
      <c r="B1263" s="257" t="s">
        <v>1078</v>
      </c>
      <c r="C1263" s="258" t="s">
        <v>1079</v>
      </c>
      <c r="D1263" s="259" t="s">
        <v>176</v>
      </c>
      <c r="E1263" s="260">
        <v>25</v>
      </c>
      <c r="F1263" s="260"/>
      <c r="G1263" s="261">
        <f t="shared" si="0"/>
        <v>0</v>
      </c>
      <c r="H1263" s="262">
        <v>0</v>
      </c>
      <c r="I1263" s="263">
        <f t="shared" si="1"/>
        <v>0</v>
      </c>
      <c r="J1263" s="262">
        <v>0</v>
      </c>
      <c r="K1263" s="263">
        <f t="shared" si="2"/>
        <v>0</v>
      </c>
      <c r="O1263" s="255">
        <v>2</v>
      </c>
      <c r="AA1263" s="228">
        <v>1</v>
      </c>
      <c r="AB1263" s="228">
        <v>9</v>
      </c>
      <c r="AC1263" s="228">
        <v>9</v>
      </c>
      <c r="AZ1263" s="228">
        <v>4</v>
      </c>
      <c r="BA1263" s="228">
        <f t="shared" si="3"/>
        <v>0</v>
      </c>
      <c r="BB1263" s="228">
        <f t="shared" si="4"/>
        <v>0</v>
      </c>
      <c r="BC1263" s="228">
        <f t="shared" si="5"/>
        <v>0</v>
      </c>
      <c r="BD1263" s="228">
        <f t="shared" si="6"/>
        <v>0</v>
      </c>
      <c r="BE1263" s="228">
        <f t="shared" si="7"/>
        <v>0</v>
      </c>
      <c r="CA1263" s="255">
        <v>1</v>
      </c>
      <c r="CB1263" s="255">
        <v>9</v>
      </c>
    </row>
    <row r="1264" spans="1:80" ht="12.75">
      <c r="A1264" s="256">
        <v>146</v>
      </c>
      <c r="B1264" s="257" t="s">
        <v>1080</v>
      </c>
      <c r="C1264" s="258" t="s">
        <v>1081</v>
      </c>
      <c r="D1264" s="259" t="s">
        <v>176</v>
      </c>
      <c r="E1264" s="260">
        <v>10</v>
      </c>
      <c r="F1264" s="260"/>
      <c r="G1264" s="261">
        <f t="shared" si="0"/>
        <v>0</v>
      </c>
      <c r="H1264" s="262">
        <v>0</v>
      </c>
      <c r="I1264" s="263">
        <f t="shared" si="1"/>
        <v>0</v>
      </c>
      <c r="J1264" s="262">
        <v>0</v>
      </c>
      <c r="K1264" s="263">
        <f t="shared" si="2"/>
        <v>0</v>
      </c>
      <c r="O1264" s="255">
        <v>2</v>
      </c>
      <c r="AA1264" s="228">
        <v>1</v>
      </c>
      <c r="AB1264" s="228">
        <v>9</v>
      </c>
      <c r="AC1264" s="228">
        <v>9</v>
      </c>
      <c r="AZ1264" s="228">
        <v>4</v>
      </c>
      <c r="BA1264" s="228">
        <f t="shared" si="3"/>
        <v>0</v>
      </c>
      <c r="BB1264" s="228">
        <f t="shared" si="4"/>
        <v>0</v>
      </c>
      <c r="BC1264" s="228">
        <f t="shared" si="5"/>
        <v>0</v>
      </c>
      <c r="BD1264" s="228">
        <f t="shared" si="6"/>
        <v>0</v>
      </c>
      <c r="BE1264" s="228">
        <f t="shared" si="7"/>
        <v>0</v>
      </c>
      <c r="CA1264" s="255">
        <v>1</v>
      </c>
      <c r="CB1264" s="255">
        <v>9</v>
      </c>
    </row>
    <row r="1265" spans="1:80" ht="12.75">
      <c r="A1265" s="256">
        <v>147</v>
      </c>
      <c r="B1265" s="257" t="s">
        <v>1082</v>
      </c>
      <c r="C1265" s="258" t="s">
        <v>1083</v>
      </c>
      <c r="D1265" s="259" t="s">
        <v>176</v>
      </c>
      <c r="E1265" s="260">
        <v>3</v>
      </c>
      <c r="F1265" s="260"/>
      <c r="G1265" s="261">
        <f t="shared" si="0"/>
        <v>0</v>
      </c>
      <c r="H1265" s="262">
        <v>0</v>
      </c>
      <c r="I1265" s="263">
        <f t="shared" si="1"/>
        <v>0</v>
      </c>
      <c r="J1265" s="262">
        <v>0</v>
      </c>
      <c r="K1265" s="263">
        <f t="shared" si="2"/>
        <v>0</v>
      </c>
      <c r="O1265" s="255">
        <v>2</v>
      </c>
      <c r="AA1265" s="228">
        <v>1</v>
      </c>
      <c r="AB1265" s="228">
        <v>9</v>
      </c>
      <c r="AC1265" s="228">
        <v>9</v>
      </c>
      <c r="AZ1265" s="228">
        <v>4</v>
      </c>
      <c r="BA1265" s="228">
        <f t="shared" si="3"/>
        <v>0</v>
      </c>
      <c r="BB1265" s="228">
        <f t="shared" si="4"/>
        <v>0</v>
      </c>
      <c r="BC1265" s="228">
        <f t="shared" si="5"/>
        <v>0</v>
      </c>
      <c r="BD1265" s="228">
        <f t="shared" si="6"/>
        <v>0</v>
      </c>
      <c r="BE1265" s="228">
        <f t="shared" si="7"/>
        <v>0</v>
      </c>
      <c r="CA1265" s="255">
        <v>1</v>
      </c>
      <c r="CB1265" s="255">
        <v>9</v>
      </c>
    </row>
    <row r="1266" spans="1:80" ht="12.75">
      <c r="A1266" s="256">
        <v>148</v>
      </c>
      <c r="B1266" s="257" t="s">
        <v>1084</v>
      </c>
      <c r="C1266" s="258" t="s">
        <v>1085</v>
      </c>
      <c r="D1266" s="259" t="s">
        <v>176</v>
      </c>
      <c r="E1266" s="260">
        <v>5</v>
      </c>
      <c r="F1266" s="260"/>
      <c r="G1266" s="261">
        <f t="shared" si="0"/>
        <v>0</v>
      </c>
      <c r="H1266" s="262">
        <v>0</v>
      </c>
      <c r="I1266" s="263">
        <f t="shared" si="1"/>
        <v>0</v>
      </c>
      <c r="J1266" s="262">
        <v>0</v>
      </c>
      <c r="K1266" s="263">
        <f t="shared" si="2"/>
        <v>0</v>
      </c>
      <c r="O1266" s="255">
        <v>2</v>
      </c>
      <c r="AA1266" s="228">
        <v>1</v>
      </c>
      <c r="AB1266" s="228">
        <v>9</v>
      </c>
      <c r="AC1266" s="228">
        <v>9</v>
      </c>
      <c r="AZ1266" s="228">
        <v>4</v>
      </c>
      <c r="BA1266" s="228">
        <f t="shared" si="3"/>
        <v>0</v>
      </c>
      <c r="BB1266" s="228">
        <f t="shared" si="4"/>
        <v>0</v>
      </c>
      <c r="BC1266" s="228">
        <f t="shared" si="5"/>
        <v>0</v>
      </c>
      <c r="BD1266" s="228">
        <f t="shared" si="6"/>
        <v>0</v>
      </c>
      <c r="BE1266" s="228">
        <f t="shared" si="7"/>
        <v>0</v>
      </c>
      <c r="CA1266" s="255">
        <v>1</v>
      </c>
      <c r="CB1266" s="255">
        <v>9</v>
      </c>
    </row>
    <row r="1267" spans="1:80" ht="12.75">
      <c r="A1267" s="256">
        <v>149</v>
      </c>
      <c r="B1267" s="257" t="s">
        <v>1086</v>
      </c>
      <c r="C1267" s="258" t="s">
        <v>1087</v>
      </c>
      <c r="D1267" s="259" t="s">
        <v>1088</v>
      </c>
      <c r="E1267" s="260">
        <v>30</v>
      </c>
      <c r="F1267" s="260"/>
      <c r="G1267" s="261">
        <f t="shared" si="0"/>
        <v>0</v>
      </c>
      <c r="H1267" s="262">
        <v>0</v>
      </c>
      <c r="I1267" s="263">
        <f t="shared" si="1"/>
        <v>0</v>
      </c>
      <c r="J1267" s="262">
        <v>0</v>
      </c>
      <c r="K1267" s="263">
        <f t="shared" si="2"/>
        <v>0</v>
      </c>
      <c r="O1267" s="255">
        <v>2</v>
      </c>
      <c r="AA1267" s="228">
        <v>1</v>
      </c>
      <c r="AB1267" s="228">
        <v>9</v>
      </c>
      <c r="AC1267" s="228">
        <v>9</v>
      </c>
      <c r="AZ1267" s="228">
        <v>4</v>
      </c>
      <c r="BA1267" s="228">
        <f t="shared" si="3"/>
        <v>0</v>
      </c>
      <c r="BB1267" s="228">
        <f t="shared" si="4"/>
        <v>0</v>
      </c>
      <c r="BC1267" s="228">
        <f t="shared" si="5"/>
        <v>0</v>
      </c>
      <c r="BD1267" s="228">
        <f t="shared" si="6"/>
        <v>0</v>
      </c>
      <c r="BE1267" s="228">
        <f t="shared" si="7"/>
        <v>0</v>
      </c>
      <c r="CA1267" s="255">
        <v>1</v>
      </c>
      <c r="CB1267" s="255">
        <v>9</v>
      </c>
    </row>
    <row r="1268" spans="1:80" ht="12.75">
      <c r="A1268" s="256">
        <v>150</v>
      </c>
      <c r="B1268" s="257" t="s">
        <v>1089</v>
      </c>
      <c r="C1268" s="258" t="s">
        <v>1090</v>
      </c>
      <c r="D1268" s="259" t="s">
        <v>253</v>
      </c>
      <c r="E1268" s="260">
        <v>260</v>
      </c>
      <c r="F1268" s="260"/>
      <c r="G1268" s="261">
        <f t="shared" si="0"/>
        <v>0</v>
      </c>
      <c r="H1268" s="262">
        <v>0</v>
      </c>
      <c r="I1268" s="263">
        <f t="shared" si="1"/>
        <v>0</v>
      </c>
      <c r="J1268" s="262">
        <v>0</v>
      </c>
      <c r="K1268" s="263">
        <f t="shared" si="2"/>
        <v>0</v>
      </c>
      <c r="O1268" s="255">
        <v>2</v>
      </c>
      <c r="AA1268" s="228">
        <v>1</v>
      </c>
      <c r="AB1268" s="228">
        <v>9</v>
      </c>
      <c r="AC1268" s="228">
        <v>9</v>
      </c>
      <c r="AZ1268" s="228">
        <v>4</v>
      </c>
      <c r="BA1268" s="228">
        <f t="shared" si="3"/>
        <v>0</v>
      </c>
      <c r="BB1268" s="228">
        <f t="shared" si="4"/>
        <v>0</v>
      </c>
      <c r="BC1268" s="228">
        <f t="shared" si="5"/>
        <v>0</v>
      </c>
      <c r="BD1268" s="228">
        <f t="shared" si="6"/>
        <v>0</v>
      </c>
      <c r="BE1268" s="228">
        <f t="shared" si="7"/>
        <v>0</v>
      </c>
      <c r="CA1268" s="255">
        <v>1</v>
      </c>
      <c r="CB1268" s="255">
        <v>9</v>
      </c>
    </row>
    <row r="1269" spans="1:80" ht="12.75">
      <c r="A1269" s="256">
        <v>151</v>
      </c>
      <c r="B1269" s="257" t="s">
        <v>1091</v>
      </c>
      <c r="C1269" s="258" t="s">
        <v>1092</v>
      </c>
      <c r="D1269" s="259" t="s">
        <v>176</v>
      </c>
      <c r="E1269" s="260">
        <v>1</v>
      </c>
      <c r="F1269" s="260"/>
      <c r="G1269" s="261">
        <f t="shared" si="0"/>
        <v>0</v>
      </c>
      <c r="H1269" s="262">
        <v>0</v>
      </c>
      <c r="I1269" s="263">
        <f t="shared" si="1"/>
        <v>0</v>
      </c>
      <c r="J1269" s="262">
        <v>0</v>
      </c>
      <c r="K1269" s="263">
        <f t="shared" si="2"/>
        <v>0</v>
      </c>
      <c r="O1269" s="255">
        <v>2</v>
      </c>
      <c r="AA1269" s="228">
        <v>1</v>
      </c>
      <c r="AB1269" s="228">
        <v>9</v>
      </c>
      <c r="AC1269" s="228">
        <v>9</v>
      </c>
      <c r="AZ1269" s="228">
        <v>4</v>
      </c>
      <c r="BA1269" s="228">
        <f t="shared" si="3"/>
        <v>0</v>
      </c>
      <c r="BB1269" s="228">
        <f t="shared" si="4"/>
        <v>0</v>
      </c>
      <c r="BC1269" s="228">
        <f t="shared" si="5"/>
        <v>0</v>
      </c>
      <c r="BD1269" s="228">
        <f t="shared" si="6"/>
        <v>0</v>
      </c>
      <c r="BE1269" s="228">
        <f t="shared" si="7"/>
        <v>0</v>
      </c>
      <c r="CA1269" s="255">
        <v>1</v>
      </c>
      <c r="CB1269" s="255">
        <v>9</v>
      </c>
    </row>
    <row r="1270" spans="1:80" ht="12.75">
      <c r="A1270" s="256">
        <v>152</v>
      </c>
      <c r="B1270" s="257" t="s">
        <v>1093</v>
      </c>
      <c r="C1270" s="258" t="s">
        <v>1094</v>
      </c>
      <c r="D1270" s="259" t="s">
        <v>176</v>
      </c>
      <c r="E1270" s="260">
        <v>9</v>
      </c>
      <c r="F1270" s="260"/>
      <c r="G1270" s="261">
        <f t="shared" si="0"/>
        <v>0</v>
      </c>
      <c r="H1270" s="262">
        <v>0</v>
      </c>
      <c r="I1270" s="263">
        <f t="shared" si="1"/>
        <v>0</v>
      </c>
      <c r="J1270" s="262">
        <v>0</v>
      </c>
      <c r="K1270" s="263">
        <f t="shared" si="2"/>
        <v>0</v>
      </c>
      <c r="O1270" s="255">
        <v>2</v>
      </c>
      <c r="AA1270" s="228">
        <v>1</v>
      </c>
      <c r="AB1270" s="228">
        <v>9</v>
      </c>
      <c r="AC1270" s="228">
        <v>9</v>
      </c>
      <c r="AZ1270" s="228">
        <v>4</v>
      </c>
      <c r="BA1270" s="228">
        <f t="shared" si="3"/>
        <v>0</v>
      </c>
      <c r="BB1270" s="228">
        <f t="shared" si="4"/>
        <v>0</v>
      </c>
      <c r="BC1270" s="228">
        <f t="shared" si="5"/>
        <v>0</v>
      </c>
      <c r="BD1270" s="228">
        <f t="shared" si="6"/>
        <v>0</v>
      </c>
      <c r="BE1270" s="228">
        <f t="shared" si="7"/>
        <v>0</v>
      </c>
      <c r="CA1270" s="255">
        <v>1</v>
      </c>
      <c r="CB1270" s="255">
        <v>9</v>
      </c>
    </row>
    <row r="1271" spans="1:15" ht="12.75">
      <c r="A1271" s="264"/>
      <c r="B1271" s="267"/>
      <c r="C1271" s="341" t="s">
        <v>1095</v>
      </c>
      <c r="D1271" s="342"/>
      <c r="E1271" s="268">
        <v>9</v>
      </c>
      <c r="F1271" s="269"/>
      <c r="G1271" s="270"/>
      <c r="H1271" s="271"/>
      <c r="I1271" s="265"/>
      <c r="J1271" s="272"/>
      <c r="K1271" s="265"/>
      <c r="M1271" s="266" t="s">
        <v>1095</v>
      </c>
      <c r="O1271" s="255"/>
    </row>
    <row r="1272" spans="1:80" ht="12.75">
      <c r="A1272" s="256">
        <v>153</v>
      </c>
      <c r="B1272" s="257" t="s">
        <v>1096</v>
      </c>
      <c r="C1272" s="258" t="s">
        <v>1097</v>
      </c>
      <c r="D1272" s="259" t="s">
        <v>176</v>
      </c>
      <c r="E1272" s="260">
        <v>24</v>
      </c>
      <c r="F1272" s="260"/>
      <c r="G1272" s="261">
        <f>E1272*F1272</f>
        <v>0</v>
      </c>
      <c r="H1272" s="262">
        <v>0</v>
      </c>
      <c r="I1272" s="263">
        <f>E1272*H1272</f>
        <v>0</v>
      </c>
      <c r="J1272" s="262">
        <v>0</v>
      </c>
      <c r="K1272" s="263">
        <f>E1272*J1272</f>
        <v>0</v>
      </c>
      <c r="O1272" s="255">
        <v>2</v>
      </c>
      <c r="AA1272" s="228">
        <v>1</v>
      </c>
      <c r="AB1272" s="228">
        <v>9</v>
      </c>
      <c r="AC1272" s="228">
        <v>9</v>
      </c>
      <c r="AZ1272" s="228">
        <v>4</v>
      </c>
      <c r="BA1272" s="228">
        <f>IF(AZ1272=1,G1272,0)</f>
        <v>0</v>
      </c>
      <c r="BB1272" s="228">
        <f>IF(AZ1272=2,G1272,0)</f>
        <v>0</v>
      </c>
      <c r="BC1272" s="228">
        <f>IF(AZ1272=3,G1272,0)</f>
        <v>0</v>
      </c>
      <c r="BD1272" s="228">
        <f>IF(AZ1272=4,G1272,0)</f>
        <v>0</v>
      </c>
      <c r="BE1272" s="228">
        <f>IF(AZ1272=5,G1272,0)</f>
        <v>0</v>
      </c>
      <c r="CA1272" s="255">
        <v>1</v>
      </c>
      <c r="CB1272" s="255">
        <v>9</v>
      </c>
    </row>
    <row r="1273" spans="1:15" ht="12.75">
      <c r="A1273" s="264"/>
      <c r="B1273" s="267"/>
      <c r="C1273" s="341" t="s">
        <v>1098</v>
      </c>
      <c r="D1273" s="342"/>
      <c r="E1273" s="268">
        <v>24</v>
      </c>
      <c r="F1273" s="269"/>
      <c r="G1273" s="270"/>
      <c r="H1273" s="271"/>
      <c r="I1273" s="265"/>
      <c r="J1273" s="272"/>
      <c r="K1273" s="265"/>
      <c r="M1273" s="266" t="s">
        <v>1098</v>
      </c>
      <c r="O1273" s="255"/>
    </row>
    <row r="1274" spans="1:57" ht="12.75">
      <c r="A1274" s="273"/>
      <c r="B1274" s="274" t="s">
        <v>100</v>
      </c>
      <c r="C1274" s="275" t="s">
        <v>1055</v>
      </c>
      <c r="D1274" s="276"/>
      <c r="E1274" s="277"/>
      <c r="F1274" s="278"/>
      <c r="G1274" s="279">
        <f>SUM(G1251:G1273)</f>
        <v>0</v>
      </c>
      <c r="H1274" s="280"/>
      <c r="I1274" s="281">
        <f>SUM(I1251:I1273)</f>
        <v>0</v>
      </c>
      <c r="J1274" s="280"/>
      <c r="K1274" s="281">
        <f>SUM(K1251:K1273)</f>
        <v>0</v>
      </c>
      <c r="O1274" s="255">
        <v>4</v>
      </c>
      <c r="BA1274" s="282">
        <f>SUM(BA1251:BA1273)</f>
        <v>0</v>
      </c>
      <c r="BB1274" s="282">
        <f>SUM(BB1251:BB1273)</f>
        <v>0</v>
      </c>
      <c r="BC1274" s="282">
        <f>SUM(BC1251:BC1273)</f>
        <v>0</v>
      </c>
      <c r="BD1274" s="282">
        <f>SUM(BD1251:BD1273)</f>
        <v>0</v>
      </c>
      <c r="BE1274" s="282">
        <f>SUM(BE1251:BE1273)</f>
        <v>0</v>
      </c>
    </row>
    <row r="1275" spans="1:15" ht="12.75">
      <c r="A1275" s="245" t="s">
        <v>97</v>
      </c>
      <c r="B1275" s="246" t="s">
        <v>1099</v>
      </c>
      <c r="C1275" s="247" t="s">
        <v>1100</v>
      </c>
      <c r="D1275" s="248"/>
      <c r="E1275" s="249"/>
      <c r="F1275" s="249"/>
      <c r="G1275" s="250"/>
      <c r="H1275" s="251"/>
      <c r="I1275" s="252"/>
      <c r="J1275" s="253"/>
      <c r="K1275" s="254"/>
      <c r="O1275" s="255">
        <v>1</v>
      </c>
    </row>
    <row r="1276" spans="1:80" ht="12.75">
      <c r="A1276" s="256">
        <v>154</v>
      </c>
      <c r="B1276" s="257" t="s">
        <v>1102</v>
      </c>
      <c r="C1276" s="258" t="s">
        <v>1103</v>
      </c>
      <c r="D1276" s="259" t="s">
        <v>253</v>
      </c>
      <c r="E1276" s="260">
        <v>15</v>
      </c>
      <c r="F1276" s="260"/>
      <c r="G1276" s="261">
        <f>E1276*F1276</f>
        <v>0</v>
      </c>
      <c r="H1276" s="262">
        <v>0</v>
      </c>
      <c r="I1276" s="263">
        <f>E1276*H1276</f>
        <v>0</v>
      </c>
      <c r="J1276" s="262">
        <v>0</v>
      </c>
      <c r="K1276" s="263">
        <f>E1276*J1276</f>
        <v>0</v>
      </c>
      <c r="O1276" s="255">
        <v>2</v>
      </c>
      <c r="AA1276" s="228">
        <v>1</v>
      </c>
      <c r="AB1276" s="228">
        <v>9</v>
      </c>
      <c r="AC1276" s="228">
        <v>9</v>
      </c>
      <c r="AZ1276" s="228">
        <v>4</v>
      </c>
      <c r="BA1276" s="228">
        <f>IF(AZ1276=1,G1276,0)</f>
        <v>0</v>
      </c>
      <c r="BB1276" s="228">
        <f>IF(AZ1276=2,G1276,0)</f>
        <v>0</v>
      </c>
      <c r="BC1276" s="228">
        <f>IF(AZ1276=3,G1276,0)</f>
        <v>0</v>
      </c>
      <c r="BD1276" s="228">
        <f>IF(AZ1276=4,G1276,0)</f>
        <v>0</v>
      </c>
      <c r="BE1276" s="228">
        <f>IF(AZ1276=5,G1276,0)</f>
        <v>0</v>
      </c>
      <c r="CA1276" s="255">
        <v>1</v>
      </c>
      <c r="CB1276" s="255">
        <v>9</v>
      </c>
    </row>
    <row r="1277" spans="1:57" ht="12.75">
      <c r="A1277" s="273"/>
      <c r="B1277" s="274" t="s">
        <v>100</v>
      </c>
      <c r="C1277" s="275" t="s">
        <v>1101</v>
      </c>
      <c r="D1277" s="276"/>
      <c r="E1277" s="277"/>
      <c r="F1277" s="278"/>
      <c r="G1277" s="279">
        <f>SUM(G1275:G1276)</f>
        <v>0</v>
      </c>
      <c r="H1277" s="280"/>
      <c r="I1277" s="281">
        <f>SUM(I1275:I1276)</f>
        <v>0</v>
      </c>
      <c r="J1277" s="280"/>
      <c r="K1277" s="281">
        <f>SUM(K1275:K1276)</f>
        <v>0</v>
      </c>
      <c r="O1277" s="255">
        <v>4</v>
      </c>
      <c r="BA1277" s="282">
        <f>SUM(BA1275:BA1276)</f>
        <v>0</v>
      </c>
      <c r="BB1277" s="282">
        <f>SUM(BB1275:BB1276)</f>
        <v>0</v>
      </c>
      <c r="BC1277" s="282">
        <f>SUM(BC1275:BC1276)</f>
        <v>0</v>
      </c>
      <c r="BD1277" s="282">
        <f>SUM(BD1275:BD1276)</f>
        <v>0</v>
      </c>
      <c r="BE1277" s="282">
        <f>SUM(BE1275:BE1276)</f>
        <v>0</v>
      </c>
    </row>
    <row r="1278" spans="1:15" ht="12.75">
      <c r="A1278" s="245" t="s">
        <v>97</v>
      </c>
      <c r="B1278" s="246" t="s">
        <v>1104</v>
      </c>
      <c r="C1278" s="247" t="s">
        <v>1105</v>
      </c>
      <c r="D1278" s="248"/>
      <c r="E1278" s="249"/>
      <c r="F1278" s="249"/>
      <c r="G1278" s="250"/>
      <c r="H1278" s="251"/>
      <c r="I1278" s="252"/>
      <c r="J1278" s="253"/>
      <c r="K1278" s="254"/>
      <c r="O1278" s="255">
        <v>1</v>
      </c>
    </row>
    <row r="1279" spans="1:80" ht="12.75">
      <c r="A1279" s="256">
        <v>155</v>
      </c>
      <c r="B1279" s="257" t="s">
        <v>1107</v>
      </c>
      <c r="C1279" s="258" t="s">
        <v>1108</v>
      </c>
      <c r="D1279" s="259" t="s">
        <v>806</v>
      </c>
      <c r="E1279" s="260">
        <v>115.96527732</v>
      </c>
      <c r="F1279" s="260"/>
      <c r="G1279" s="261">
        <f aca="true" t="shared" si="8" ref="G1279:G1285">E1279*F1279</f>
        <v>0</v>
      </c>
      <c r="H1279" s="262">
        <v>0</v>
      </c>
      <c r="I1279" s="263">
        <f aca="true" t="shared" si="9" ref="I1279:I1285">E1279*H1279</f>
        <v>0</v>
      </c>
      <c r="J1279" s="262"/>
      <c r="K1279" s="263">
        <f aca="true" t="shared" si="10" ref="K1279:K1285">E1279*J1279</f>
        <v>0</v>
      </c>
      <c r="O1279" s="255">
        <v>2</v>
      </c>
      <c r="AA1279" s="228">
        <v>8</v>
      </c>
      <c r="AB1279" s="228">
        <v>0</v>
      </c>
      <c r="AC1279" s="228">
        <v>3</v>
      </c>
      <c r="AZ1279" s="228">
        <v>1</v>
      </c>
      <c r="BA1279" s="228">
        <f aca="true" t="shared" si="11" ref="BA1279:BA1285">IF(AZ1279=1,G1279,0)</f>
        <v>0</v>
      </c>
      <c r="BB1279" s="228">
        <f aca="true" t="shared" si="12" ref="BB1279:BB1285">IF(AZ1279=2,G1279,0)</f>
        <v>0</v>
      </c>
      <c r="BC1279" s="228">
        <f aca="true" t="shared" si="13" ref="BC1279:BC1285">IF(AZ1279=3,G1279,0)</f>
        <v>0</v>
      </c>
      <c r="BD1279" s="228">
        <f aca="true" t="shared" si="14" ref="BD1279:BD1285">IF(AZ1279=4,G1279,0)</f>
        <v>0</v>
      </c>
      <c r="BE1279" s="228">
        <f aca="true" t="shared" si="15" ref="BE1279:BE1285">IF(AZ1279=5,G1279,0)</f>
        <v>0</v>
      </c>
      <c r="CA1279" s="255">
        <v>8</v>
      </c>
      <c r="CB1279" s="255">
        <v>0</v>
      </c>
    </row>
    <row r="1280" spans="1:80" ht="12.75">
      <c r="A1280" s="256">
        <v>156</v>
      </c>
      <c r="B1280" s="257" t="s">
        <v>1109</v>
      </c>
      <c r="C1280" s="258" t="s">
        <v>1110</v>
      </c>
      <c r="D1280" s="259" t="s">
        <v>806</v>
      </c>
      <c r="E1280" s="260">
        <v>115.96527732</v>
      </c>
      <c r="F1280" s="260"/>
      <c r="G1280" s="261">
        <f t="shared" si="8"/>
        <v>0</v>
      </c>
      <c r="H1280" s="262">
        <v>0</v>
      </c>
      <c r="I1280" s="263">
        <f t="shared" si="9"/>
        <v>0</v>
      </c>
      <c r="J1280" s="262"/>
      <c r="K1280" s="263">
        <f t="shared" si="10"/>
        <v>0</v>
      </c>
      <c r="O1280" s="255">
        <v>2</v>
      </c>
      <c r="AA1280" s="228">
        <v>8</v>
      </c>
      <c r="AB1280" s="228">
        <v>0</v>
      </c>
      <c r="AC1280" s="228">
        <v>3</v>
      </c>
      <c r="AZ1280" s="228">
        <v>1</v>
      </c>
      <c r="BA1280" s="228">
        <f t="shared" si="11"/>
        <v>0</v>
      </c>
      <c r="BB1280" s="228">
        <f t="shared" si="12"/>
        <v>0</v>
      </c>
      <c r="BC1280" s="228">
        <f t="shared" si="13"/>
        <v>0</v>
      </c>
      <c r="BD1280" s="228">
        <f t="shared" si="14"/>
        <v>0</v>
      </c>
      <c r="BE1280" s="228">
        <f t="shared" si="15"/>
        <v>0</v>
      </c>
      <c r="CA1280" s="255">
        <v>8</v>
      </c>
      <c r="CB1280" s="255">
        <v>0</v>
      </c>
    </row>
    <row r="1281" spans="1:80" ht="12.75">
      <c r="A1281" s="256">
        <v>157</v>
      </c>
      <c r="B1281" s="257" t="s">
        <v>1111</v>
      </c>
      <c r="C1281" s="258" t="s">
        <v>1112</v>
      </c>
      <c r="D1281" s="259" t="s">
        <v>806</v>
      </c>
      <c r="E1281" s="260">
        <v>115.96527732</v>
      </c>
      <c r="F1281" s="260"/>
      <c r="G1281" s="261">
        <f t="shared" si="8"/>
        <v>0</v>
      </c>
      <c r="H1281" s="262">
        <v>0</v>
      </c>
      <c r="I1281" s="263">
        <f t="shared" si="9"/>
        <v>0</v>
      </c>
      <c r="J1281" s="262"/>
      <c r="K1281" s="263">
        <f t="shared" si="10"/>
        <v>0</v>
      </c>
      <c r="O1281" s="255">
        <v>2</v>
      </c>
      <c r="AA1281" s="228">
        <v>8</v>
      </c>
      <c r="AB1281" s="228">
        <v>0</v>
      </c>
      <c r="AC1281" s="228">
        <v>3</v>
      </c>
      <c r="AZ1281" s="228">
        <v>1</v>
      </c>
      <c r="BA1281" s="228">
        <f t="shared" si="11"/>
        <v>0</v>
      </c>
      <c r="BB1281" s="228">
        <f t="shared" si="12"/>
        <v>0</v>
      </c>
      <c r="BC1281" s="228">
        <f t="shared" si="13"/>
        <v>0</v>
      </c>
      <c r="BD1281" s="228">
        <f t="shared" si="14"/>
        <v>0</v>
      </c>
      <c r="BE1281" s="228">
        <f t="shared" si="15"/>
        <v>0</v>
      </c>
      <c r="CA1281" s="255">
        <v>8</v>
      </c>
      <c r="CB1281" s="255">
        <v>0</v>
      </c>
    </row>
    <row r="1282" spans="1:80" ht="12.75">
      <c r="A1282" s="256">
        <v>158</v>
      </c>
      <c r="B1282" s="257" t="s">
        <v>1113</v>
      </c>
      <c r="C1282" s="258" t="s">
        <v>1114</v>
      </c>
      <c r="D1282" s="259" t="s">
        <v>806</v>
      </c>
      <c r="E1282" s="260">
        <v>463.86110928</v>
      </c>
      <c r="F1282" s="260"/>
      <c r="G1282" s="261">
        <f t="shared" si="8"/>
        <v>0</v>
      </c>
      <c r="H1282" s="262">
        <v>0</v>
      </c>
      <c r="I1282" s="263">
        <f t="shared" si="9"/>
        <v>0</v>
      </c>
      <c r="J1282" s="262"/>
      <c r="K1282" s="263">
        <f t="shared" si="10"/>
        <v>0</v>
      </c>
      <c r="O1282" s="255">
        <v>2</v>
      </c>
      <c r="AA1282" s="228">
        <v>8</v>
      </c>
      <c r="AB1282" s="228">
        <v>0</v>
      </c>
      <c r="AC1282" s="228">
        <v>3</v>
      </c>
      <c r="AZ1282" s="228">
        <v>1</v>
      </c>
      <c r="BA1282" s="228">
        <f t="shared" si="11"/>
        <v>0</v>
      </c>
      <c r="BB1282" s="228">
        <f t="shared" si="12"/>
        <v>0</v>
      </c>
      <c r="BC1282" s="228">
        <f t="shared" si="13"/>
        <v>0</v>
      </c>
      <c r="BD1282" s="228">
        <f t="shared" si="14"/>
        <v>0</v>
      </c>
      <c r="BE1282" s="228">
        <f t="shared" si="15"/>
        <v>0</v>
      </c>
      <c r="CA1282" s="255">
        <v>8</v>
      </c>
      <c r="CB1282" s="255">
        <v>0</v>
      </c>
    </row>
    <row r="1283" spans="1:80" ht="12.75">
      <c r="A1283" s="256">
        <v>159</v>
      </c>
      <c r="B1283" s="257" t="s">
        <v>1115</v>
      </c>
      <c r="C1283" s="258" t="s">
        <v>1116</v>
      </c>
      <c r="D1283" s="259" t="s">
        <v>806</v>
      </c>
      <c r="E1283" s="260">
        <v>115.96527732</v>
      </c>
      <c r="F1283" s="260"/>
      <c r="G1283" s="261">
        <f t="shared" si="8"/>
        <v>0</v>
      </c>
      <c r="H1283" s="262">
        <v>0</v>
      </c>
      <c r="I1283" s="263">
        <f t="shared" si="9"/>
        <v>0</v>
      </c>
      <c r="J1283" s="262"/>
      <c r="K1283" s="263">
        <f t="shared" si="10"/>
        <v>0</v>
      </c>
      <c r="O1283" s="255">
        <v>2</v>
      </c>
      <c r="AA1283" s="228">
        <v>8</v>
      </c>
      <c r="AB1283" s="228">
        <v>0</v>
      </c>
      <c r="AC1283" s="228">
        <v>3</v>
      </c>
      <c r="AZ1283" s="228">
        <v>1</v>
      </c>
      <c r="BA1283" s="228">
        <f t="shared" si="11"/>
        <v>0</v>
      </c>
      <c r="BB1283" s="228">
        <f t="shared" si="12"/>
        <v>0</v>
      </c>
      <c r="BC1283" s="228">
        <f t="shared" si="13"/>
        <v>0</v>
      </c>
      <c r="BD1283" s="228">
        <f t="shared" si="14"/>
        <v>0</v>
      </c>
      <c r="BE1283" s="228">
        <f t="shared" si="15"/>
        <v>0</v>
      </c>
      <c r="CA1283" s="255">
        <v>8</v>
      </c>
      <c r="CB1283" s="255">
        <v>0</v>
      </c>
    </row>
    <row r="1284" spans="1:80" ht="12.75">
      <c r="A1284" s="256">
        <v>160</v>
      </c>
      <c r="B1284" s="257" t="s">
        <v>1117</v>
      </c>
      <c r="C1284" s="258" t="s">
        <v>1118</v>
      </c>
      <c r="D1284" s="259" t="s">
        <v>806</v>
      </c>
      <c r="E1284" s="260">
        <v>115.96527732</v>
      </c>
      <c r="F1284" s="260"/>
      <c r="G1284" s="261">
        <f t="shared" si="8"/>
        <v>0</v>
      </c>
      <c r="H1284" s="262">
        <v>0</v>
      </c>
      <c r="I1284" s="263">
        <f t="shared" si="9"/>
        <v>0</v>
      </c>
      <c r="J1284" s="262"/>
      <c r="K1284" s="263">
        <f t="shared" si="10"/>
        <v>0</v>
      </c>
      <c r="O1284" s="255">
        <v>2</v>
      </c>
      <c r="AA1284" s="228">
        <v>8</v>
      </c>
      <c r="AB1284" s="228">
        <v>0</v>
      </c>
      <c r="AC1284" s="228">
        <v>3</v>
      </c>
      <c r="AZ1284" s="228">
        <v>1</v>
      </c>
      <c r="BA1284" s="228">
        <f t="shared" si="11"/>
        <v>0</v>
      </c>
      <c r="BB1284" s="228">
        <f t="shared" si="12"/>
        <v>0</v>
      </c>
      <c r="BC1284" s="228">
        <f t="shared" si="13"/>
        <v>0</v>
      </c>
      <c r="BD1284" s="228">
        <f t="shared" si="14"/>
        <v>0</v>
      </c>
      <c r="BE1284" s="228">
        <f t="shared" si="15"/>
        <v>0</v>
      </c>
      <c r="CA1284" s="255">
        <v>8</v>
      </c>
      <c r="CB1284" s="255">
        <v>0</v>
      </c>
    </row>
    <row r="1285" spans="1:80" ht="12.75">
      <c r="A1285" s="256">
        <v>161</v>
      </c>
      <c r="B1285" s="257" t="s">
        <v>1119</v>
      </c>
      <c r="C1285" s="258" t="s">
        <v>1120</v>
      </c>
      <c r="D1285" s="259" t="s">
        <v>806</v>
      </c>
      <c r="E1285" s="260">
        <v>115.96527732</v>
      </c>
      <c r="F1285" s="260"/>
      <c r="G1285" s="261">
        <f t="shared" si="8"/>
        <v>0</v>
      </c>
      <c r="H1285" s="262">
        <v>0</v>
      </c>
      <c r="I1285" s="263">
        <f t="shared" si="9"/>
        <v>0</v>
      </c>
      <c r="J1285" s="262"/>
      <c r="K1285" s="263">
        <f t="shared" si="10"/>
        <v>0</v>
      </c>
      <c r="O1285" s="255">
        <v>2</v>
      </c>
      <c r="AA1285" s="228">
        <v>8</v>
      </c>
      <c r="AB1285" s="228">
        <v>0</v>
      </c>
      <c r="AC1285" s="228">
        <v>3</v>
      </c>
      <c r="AZ1285" s="228">
        <v>1</v>
      </c>
      <c r="BA1285" s="228">
        <f t="shared" si="11"/>
        <v>0</v>
      </c>
      <c r="BB1285" s="228">
        <f t="shared" si="12"/>
        <v>0</v>
      </c>
      <c r="BC1285" s="228">
        <f t="shared" si="13"/>
        <v>0</v>
      </c>
      <c r="BD1285" s="228">
        <f t="shared" si="14"/>
        <v>0</v>
      </c>
      <c r="BE1285" s="228">
        <f t="shared" si="15"/>
        <v>0</v>
      </c>
      <c r="CA1285" s="255">
        <v>8</v>
      </c>
      <c r="CB1285" s="255">
        <v>0</v>
      </c>
    </row>
    <row r="1286" spans="1:57" ht="12.75">
      <c r="A1286" s="273"/>
      <c r="B1286" s="274" t="s">
        <v>100</v>
      </c>
      <c r="C1286" s="275" t="s">
        <v>1106</v>
      </c>
      <c r="D1286" s="276"/>
      <c r="E1286" s="277"/>
      <c r="F1286" s="278"/>
      <c r="G1286" s="279">
        <f>SUM(G1278:G1285)</f>
        <v>0</v>
      </c>
      <c r="H1286" s="280"/>
      <c r="I1286" s="281">
        <f>SUM(I1278:I1285)</f>
        <v>0</v>
      </c>
      <c r="J1286" s="280"/>
      <c r="K1286" s="281">
        <f>SUM(K1278:K1285)</f>
        <v>0</v>
      </c>
      <c r="O1286" s="255">
        <v>4</v>
      </c>
      <c r="BA1286" s="282">
        <f>SUM(BA1278:BA1285)</f>
        <v>0</v>
      </c>
      <c r="BB1286" s="282">
        <f>SUM(BB1278:BB1285)</f>
        <v>0</v>
      </c>
      <c r="BC1286" s="282">
        <f>SUM(BC1278:BC1285)</f>
        <v>0</v>
      </c>
      <c r="BD1286" s="282">
        <f>SUM(BD1278:BD1285)</f>
        <v>0</v>
      </c>
      <c r="BE1286" s="282">
        <f>SUM(BE1278:BE1285)</f>
        <v>0</v>
      </c>
    </row>
    <row r="1287" ht="12.75">
      <c r="E1287" s="228"/>
    </row>
    <row r="1288" ht="12.75">
      <c r="E1288" s="228"/>
    </row>
    <row r="1289" ht="12.75">
      <c r="E1289" s="228"/>
    </row>
    <row r="1290" ht="12.75">
      <c r="E1290" s="228"/>
    </row>
    <row r="1291" ht="12.75">
      <c r="E1291" s="228"/>
    </row>
    <row r="1292" ht="12.75">
      <c r="E1292" s="228"/>
    </row>
    <row r="1293" ht="12.75">
      <c r="E1293" s="228"/>
    </row>
    <row r="1294" ht="12.75">
      <c r="E1294" s="228"/>
    </row>
    <row r="1295" ht="12.75">
      <c r="E1295" s="228"/>
    </row>
    <row r="1296" ht="12.75">
      <c r="E1296" s="228"/>
    </row>
    <row r="1297" ht="12.75">
      <c r="E1297" s="228"/>
    </row>
    <row r="1298" ht="12.75">
      <c r="E1298" s="228"/>
    </row>
    <row r="1299" ht="12.75">
      <c r="E1299" s="228"/>
    </row>
    <row r="1300" ht="12.75">
      <c r="E1300" s="228"/>
    </row>
    <row r="1301" ht="12.75">
      <c r="E1301" s="228"/>
    </row>
    <row r="1302" ht="12.75">
      <c r="E1302" s="228"/>
    </row>
    <row r="1303" ht="12.75">
      <c r="E1303" s="228"/>
    </row>
    <row r="1304" ht="12.75">
      <c r="E1304" s="228"/>
    </row>
    <row r="1305" ht="12.75">
      <c r="E1305" s="228"/>
    </row>
    <row r="1306" ht="12.75">
      <c r="E1306" s="228"/>
    </row>
    <row r="1307" ht="12.75">
      <c r="E1307" s="228"/>
    </row>
    <row r="1308" ht="12.75">
      <c r="E1308" s="228"/>
    </row>
    <row r="1309" ht="12.75">
      <c r="E1309" s="228"/>
    </row>
    <row r="1310" spans="1:7" ht="12.75">
      <c r="A1310" s="272"/>
      <c r="B1310" s="272"/>
      <c r="C1310" s="272"/>
      <c r="D1310" s="272"/>
      <c r="E1310" s="272"/>
      <c r="F1310" s="272"/>
      <c r="G1310" s="272"/>
    </row>
    <row r="1311" spans="1:7" ht="12.75">
      <c r="A1311" s="272"/>
      <c r="B1311" s="272"/>
      <c r="C1311" s="272"/>
      <c r="D1311" s="272"/>
      <c r="E1311" s="272"/>
      <c r="F1311" s="272"/>
      <c r="G1311" s="272"/>
    </row>
    <row r="1312" spans="1:7" ht="12.75">
      <c r="A1312" s="272"/>
      <c r="B1312" s="272"/>
      <c r="C1312" s="272"/>
      <c r="D1312" s="272"/>
      <c r="E1312" s="272"/>
      <c r="F1312" s="272"/>
      <c r="G1312" s="272"/>
    </row>
    <row r="1313" spans="1:7" ht="12.75">
      <c r="A1313" s="272"/>
      <c r="B1313" s="272"/>
      <c r="C1313" s="272"/>
      <c r="D1313" s="272"/>
      <c r="E1313" s="272"/>
      <c r="F1313" s="272"/>
      <c r="G1313" s="272"/>
    </row>
    <row r="1314" ht="12.75">
      <c r="E1314" s="228"/>
    </row>
    <row r="1315" ht="12.75">
      <c r="E1315" s="228"/>
    </row>
    <row r="1316" ht="12.75">
      <c r="E1316" s="228"/>
    </row>
    <row r="1317" ht="12.75">
      <c r="E1317" s="228"/>
    </row>
    <row r="1318" ht="12.75">
      <c r="E1318" s="228"/>
    </row>
    <row r="1319" ht="12.75">
      <c r="E1319" s="228"/>
    </row>
    <row r="1320" ht="12.75">
      <c r="E1320" s="228"/>
    </row>
    <row r="1321" ht="12.75">
      <c r="E1321" s="228"/>
    </row>
    <row r="1322" ht="12.75">
      <c r="E1322" s="228"/>
    </row>
    <row r="1323" ht="12.75">
      <c r="E1323" s="228"/>
    </row>
    <row r="1324" ht="12.75">
      <c r="E1324" s="228"/>
    </row>
    <row r="1325" ht="12.75">
      <c r="E1325" s="228"/>
    </row>
    <row r="1326" ht="12.75">
      <c r="E1326" s="228"/>
    </row>
    <row r="1327" ht="12.75">
      <c r="E1327" s="228"/>
    </row>
    <row r="1328" ht="12.75">
      <c r="E1328" s="228"/>
    </row>
    <row r="1329" ht="12.75">
      <c r="E1329" s="228"/>
    </row>
    <row r="1330" ht="12.75">
      <c r="E1330" s="228"/>
    </row>
    <row r="1331" ht="12.75">
      <c r="E1331" s="228"/>
    </row>
    <row r="1332" ht="12.75">
      <c r="E1332" s="228"/>
    </row>
    <row r="1333" ht="12.75">
      <c r="E1333" s="228"/>
    </row>
    <row r="1334" ht="12.75">
      <c r="E1334" s="228"/>
    </row>
    <row r="1335" ht="12.75">
      <c r="E1335" s="228"/>
    </row>
    <row r="1336" ht="12.75">
      <c r="E1336" s="228"/>
    </row>
    <row r="1337" ht="12.75">
      <c r="E1337" s="228"/>
    </row>
    <row r="1338" ht="12.75">
      <c r="E1338" s="228"/>
    </row>
    <row r="1339" ht="12.75">
      <c r="E1339" s="228"/>
    </row>
    <row r="1340" ht="12.75">
      <c r="E1340" s="228"/>
    </row>
    <row r="1341" ht="12.75">
      <c r="E1341" s="228"/>
    </row>
    <row r="1342" ht="12.75">
      <c r="E1342" s="228"/>
    </row>
    <row r="1343" ht="12.75">
      <c r="E1343" s="228"/>
    </row>
    <row r="1344" ht="12.75">
      <c r="E1344" s="228"/>
    </row>
    <row r="1345" spans="1:2" ht="12.75">
      <c r="A1345" s="283"/>
      <c r="B1345" s="283"/>
    </row>
    <row r="1346" spans="1:7" ht="12.75">
      <c r="A1346" s="272"/>
      <c r="B1346" s="272"/>
      <c r="C1346" s="284"/>
      <c r="D1346" s="284"/>
      <c r="E1346" s="285"/>
      <c r="F1346" s="284"/>
      <c r="G1346" s="286"/>
    </row>
    <row r="1347" spans="1:7" ht="12.75">
      <c r="A1347" s="287"/>
      <c r="B1347" s="287"/>
      <c r="C1347" s="272"/>
      <c r="D1347" s="272"/>
      <c r="E1347" s="288"/>
      <c r="F1347" s="272"/>
      <c r="G1347" s="272"/>
    </row>
    <row r="1348" spans="1:7" ht="12.75">
      <c r="A1348" s="272"/>
      <c r="B1348" s="272"/>
      <c r="C1348" s="272"/>
      <c r="D1348" s="272"/>
      <c r="E1348" s="288"/>
      <c r="F1348" s="272"/>
      <c r="G1348" s="272"/>
    </row>
    <row r="1349" spans="1:7" ht="12.75">
      <c r="A1349" s="272"/>
      <c r="B1349" s="272"/>
      <c r="C1349" s="272"/>
      <c r="D1349" s="272"/>
      <c r="E1349" s="288"/>
      <c r="F1349" s="272"/>
      <c r="G1349" s="272"/>
    </row>
    <row r="1350" spans="1:7" ht="12.75">
      <c r="A1350" s="272"/>
      <c r="B1350" s="272"/>
      <c r="C1350" s="272"/>
      <c r="D1350" s="272"/>
      <c r="E1350" s="288"/>
      <c r="F1350" s="272"/>
      <c r="G1350" s="272"/>
    </row>
    <row r="1351" spans="1:7" ht="12.75">
      <c r="A1351" s="272"/>
      <c r="B1351" s="272"/>
      <c r="C1351" s="272"/>
      <c r="D1351" s="272"/>
      <c r="E1351" s="288"/>
      <c r="F1351" s="272"/>
      <c r="G1351" s="272"/>
    </row>
    <row r="1352" spans="1:7" ht="12.75">
      <c r="A1352" s="272"/>
      <c r="B1352" s="272"/>
      <c r="C1352" s="272"/>
      <c r="D1352" s="272"/>
      <c r="E1352" s="288"/>
      <c r="F1352" s="272"/>
      <c r="G1352" s="272"/>
    </row>
    <row r="1353" spans="1:7" ht="12.75">
      <c r="A1353" s="272"/>
      <c r="B1353" s="272"/>
      <c r="C1353" s="272"/>
      <c r="D1353" s="272"/>
      <c r="E1353" s="288"/>
      <c r="F1353" s="272"/>
      <c r="G1353" s="272"/>
    </row>
    <row r="1354" spans="1:7" ht="12.75">
      <c r="A1354" s="272"/>
      <c r="B1354" s="272"/>
      <c r="C1354" s="272"/>
      <c r="D1354" s="272"/>
      <c r="E1354" s="288"/>
      <c r="F1354" s="272"/>
      <c r="G1354" s="272"/>
    </row>
    <row r="1355" spans="1:7" ht="12.75">
      <c r="A1355" s="272"/>
      <c r="B1355" s="272"/>
      <c r="C1355" s="272"/>
      <c r="D1355" s="272"/>
      <c r="E1355" s="288"/>
      <c r="F1355" s="272"/>
      <c r="G1355" s="272"/>
    </row>
    <row r="1356" spans="1:7" ht="12.75">
      <c r="A1356" s="272"/>
      <c r="B1356" s="272"/>
      <c r="C1356" s="272"/>
      <c r="D1356" s="272"/>
      <c r="E1356" s="288"/>
      <c r="F1356" s="272"/>
      <c r="G1356" s="272"/>
    </row>
    <row r="1357" spans="1:7" ht="12.75">
      <c r="A1357" s="272"/>
      <c r="B1357" s="272"/>
      <c r="C1357" s="272"/>
      <c r="D1357" s="272"/>
      <c r="E1357" s="288"/>
      <c r="F1357" s="272"/>
      <c r="G1357" s="272"/>
    </row>
    <row r="1358" spans="1:7" ht="12.75">
      <c r="A1358" s="272"/>
      <c r="B1358" s="272"/>
      <c r="C1358" s="272"/>
      <c r="D1358" s="272"/>
      <c r="E1358" s="288"/>
      <c r="F1358" s="272"/>
      <c r="G1358" s="272"/>
    </row>
    <row r="1359" spans="1:7" ht="12.75">
      <c r="A1359" s="272"/>
      <c r="B1359" s="272"/>
      <c r="C1359" s="272"/>
      <c r="D1359" s="272"/>
      <c r="E1359" s="288"/>
      <c r="F1359" s="272"/>
      <c r="G1359" s="272"/>
    </row>
  </sheetData>
  <sheetProtection/>
  <mergeCells count="1077">
    <mergeCell ref="C1273:D1273"/>
    <mergeCell ref="C1245:D1245"/>
    <mergeCell ref="C1246:D1246"/>
    <mergeCell ref="C1247:D1247"/>
    <mergeCell ref="C1248:D1248"/>
    <mergeCell ref="C1249:D1249"/>
    <mergeCell ref="C1240:D1240"/>
    <mergeCell ref="C1241:D1241"/>
    <mergeCell ref="C1242:D1242"/>
    <mergeCell ref="C1243:D1243"/>
    <mergeCell ref="C1244:D1244"/>
    <mergeCell ref="C1271:D1271"/>
    <mergeCell ref="C1231:D1231"/>
    <mergeCell ref="C1233:D1233"/>
    <mergeCell ref="C1234:D1234"/>
    <mergeCell ref="C1235:D1235"/>
    <mergeCell ref="C1236:D1236"/>
    <mergeCell ref="C1239:D1239"/>
    <mergeCell ref="C1209:D1209"/>
    <mergeCell ref="C1211:D1211"/>
    <mergeCell ref="C1237:D1237"/>
    <mergeCell ref="C1238:D1238"/>
    <mergeCell ref="C1218:D1218"/>
    <mergeCell ref="C1219:D1219"/>
    <mergeCell ref="C1220:D1220"/>
    <mergeCell ref="C1222:D1222"/>
    <mergeCell ref="C1224:D1224"/>
    <mergeCell ref="C1229:D1229"/>
    <mergeCell ref="C1197:D1197"/>
    <mergeCell ref="C1198:D1198"/>
    <mergeCell ref="C1199:D1199"/>
    <mergeCell ref="C1200:D1200"/>
    <mergeCell ref="C1202:D1202"/>
    <mergeCell ref="C1207:D1207"/>
    <mergeCell ref="C1191:D1191"/>
    <mergeCell ref="C1192:D1192"/>
    <mergeCell ref="C1193:D1193"/>
    <mergeCell ref="C1194:D1194"/>
    <mergeCell ref="C1195:D1195"/>
    <mergeCell ref="C1196:D1196"/>
    <mergeCell ref="C1185:D1185"/>
    <mergeCell ref="C1186:D1186"/>
    <mergeCell ref="C1187:D1187"/>
    <mergeCell ref="C1188:D1188"/>
    <mergeCell ref="C1189:D1189"/>
    <mergeCell ref="C1190:D1190"/>
    <mergeCell ref="C1179:D1179"/>
    <mergeCell ref="C1180:D1180"/>
    <mergeCell ref="C1181:D1181"/>
    <mergeCell ref="C1182:D1182"/>
    <mergeCell ref="C1183:D1183"/>
    <mergeCell ref="C1184:D1184"/>
    <mergeCell ref="C1173:D1173"/>
    <mergeCell ref="C1174:D1174"/>
    <mergeCell ref="C1175:D1175"/>
    <mergeCell ref="C1176:D1176"/>
    <mergeCell ref="C1177:D1177"/>
    <mergeCell ref="C1178:D1178"/>
    <mergeCell ref="C1163:D1163"/>
    <mergeCell ref="C1165:D1165"/>
    <mergeCell ref="C1167:D1167"/>
    <mergeCell ref="C1169:D1169"/>
    <mergeCell ref="C1171:D1171"/>
    <mergeCell ref="C1172:D1172"/>
    <mergeCell ref="C1156:D1156"/>
    <mergeCell ref="C1157:D1157"/>
    <mergeCell ref="C1158:D1158"/>
    <mergeCell ref="C1159:D1159"/>
    <mergeCell ref="C1160:D1160"/>
    <mergeCell ref="C1161:D1161"/>
    <mergeCell ref="C1150:D1150"/>
    <mergeCell ref="C1151:D1151"/>
    <mergeCell ref="C1152:D1152"/>
    <mergeCell ref="C1153:D1153"/>
    <mergeCell ref="C1154:D1154"/>
    <mergeCell ref="C1155:D1155"/>
    <mergeCell ref="C1144:D1144"/>
    <mergeCell ref="C1145:D1145"/>
    <mergeCell ref="C1146:D1146"/>
    <mergeCell ref="C1147:D1147"/>
    <mergeCell ref="C1148:D1148"/>
    <mergeCell ref="C1149:D1149"/>
    <mergeCell ref="C1136:D1136"/>
    <mergeCell ref="C1137:D1137"/>
    <mergeCell ref="C1139:D1139"/>
    <mergeCell ref="C1140:D1140"/>
    <mergeCell ref="C1142:D1142"/>
    <mergeCell ref="C1143:D1143"/>
    <mergeCell ref="C1129:D1129"/>
    <mergeCell ref="C1130:D1130"/>
    <mergeCell ref="C1132:D1132"/>
    <mergeCell ref="C1133:D1133"/>
    <mergeCell ref="C1134:D1134"/>
    <mergeCell ref="C1135:D1135"/>
    <mergeCell ref="C1120:D1120"/>
    <mergeCell ref="C1121:D1121"/>
    <mergeCell ref="C1122:D1122"/>
    <mergeCell ref="C1123:D1123"/>
    <mergeCell ref="C1125:D1125"/>
    <mergeCell ref="C1127:D1127"/>
    <mergeCell ref="C1106:D1106"/>
    <mergeCell ref="C1108:D1108"/>
    <mergeCell ref="C1112:D1112"/>
    <mergeCell ref="C1114:D1114"/>
    <mergeCell ref="C1116:D1116"/>
    <mergeCell ref="C1118:D1118"/>
    <mergeCell ref="C1092:D1092"/>
    <mergeCell ref="C1094:D1094"/>
    <mergeCell ref="C1095:D1095"/>
    <mergeCell ref="C1097:D1097"/>
    <mergeCell ref="C1099:D1099"/>
    <mergeCell ref="C1101:D1101"/>
    <mergeCell ref="C1079:D1079"/>
    <mergeCell ref="C1080:D1080"/>
    <mergeCell ref="C1081:D1081"/>
    <mergeCell ref="C1083:D1083"/>
    <mergeCell ref="C1110:D1110"/>
    <mergeCell ref="C1111:D1111"/>
    <mergeCell ref="C1087:D1087"/>
    <mergeCell ref="C1089:D1089"/>
    <mergeCell ref="C1090:D1090"/>
    <mergeCell ref="C1091:D1091"/>
    <mergeCell ref="C1063:D1063"/>
    <mergeCell ref="C1064:D1064"/>
    <mergeCell ref="C1084:D1084"/>
    <mergeCell ref="C1085:D1085"/>
    <mergeCell ref="C1065:D1065"/>
    <mergeCell ref="C1066:D1066"/>
    <mergeCell ref="C1067:D1067"/>
    <mergeCell ref="C1068:D1068"/>
    <mergeCell ref="C1076:D1076"/>
    <mergeCell ref="C1077:D1077"/>
    <mergeCell ref="C1056:D1056"/>
    <mergeCell ref="C1057:D1057"/>
    <mergeCell ref="C1058:D1058"/>
    <mergeCell ref="C1060:D1060"/>
    <mergeCell ref="C1061:D1061"/>
    <mergeCell ref="C1062:D1062"/>
    <mergeCell ref="C1049:D1049"/>
    <mergeCell ref="C1051:D1051"/>
    <mergeCell ref="C1052:D1052"/>
    <mergeCell ref="C1053:D1053"/>
    <mergeCell ref="C1054:D1054"/>
    <mergeCell ref="C1055:D1055"/>
    <mergeCell ref="C1043:D1043"/>
    <mergeCell ref="C1044:D1044"/>
    <mergeCell ref="C1045:D1045"/>
    <mergeCell ref="C1046:D1046"/>
    <mergeCell ref="C1047:D1047"/>
    <mergeCell ref="C1048:D1048"/>
    <mergeCell ref="C1025:D1025"/>
    <mergeCell ref="C1026:D1026"/>
    <mergeCell ref="C1037:D1037"/>
    <mergeCell ref="C1038:D1038"/>
    <mergeCell ref="C1039:D1039"/>
    <mergeCell ref="C1041:D1041"/>
    <mergeCell ref="C1035:D1035"/>
    <mergeCell ref="C1036:D1036"/>
    <mergeCell ref="C1027:D1027"/>
    <mergeCell ref="C1029:D1029"/>
    <mergeCell ref="C1014:D1014"/>
    <mergeCell ref="C1015:D1015"/>
    <mergeCell ref="C1020:D1020"/>
    <mergeCell ref="C1022:D1022"/>
    <mergeCell ref="C1023:D1023"/>
    <mergeCell ref="C1024:D1024"/>
    <mergeCell ref="C1003:D1003"/>
    <mergeCell ref="C1004:D1004"/>
    <mergeCell ref="C1006:D1006"/>
    <mergeCell ref="C1007:D1007"/>
    <mergeCell ref="C1008:D1008"/>
    <mergeCell ref="C1009:D1009"/>
    <mergeCell ref="C999:D999"/>
    <mergeCell ref="C1000:D1000"/>
    <mergeCell ref="C1001:D1001"/>
    <mergeCell ref="C1002:D1002"/>
    <mergeCell ref="C1033:D1033"/>
    <mergeCell ref="C1034:D1034"/>
    <mergeCell ref="C1031:D1031"/>
    <mergeCell ref="C1010:D1010"/>
    <mergeCell ref="C1011:D1011"/>
    <mergeCell ref="C1012:D1012"/>
    <mergeCell ref="C992:D992"/>
    <mergeCell ref="C994:D994"/>
    <mergeCell ref="C995:D995"/>
    <mergeCell ref="C996:D996"/>
    <mergeCell ref="C997:D997"/>
    <mergeCell ref="C998:D998"/>
    <mergeCell ref="C985:D985"/>
    <mergeCell ref="C986:D986"/>
    <mergeCell ref="C987:D987"/>
    <mergeCell ref="C989:D989"/>
    <mergeCell ref="C990:D990"/>
    <mergeCell ref="C991:D991"/>
    <mergeCell ref="C973:D973"/>
    <mergeCell ref="C974:D974"/>
    <mergeCell ref="C975:D975"/>
    <mergeCell ref="C976:D976"/>
    <mergeCell ref="C977:D977"/>
    <mergeCell ref="C984:D984"/>
    <mergeCell ref="C967:D967"/>
    <mergeCell ref="C968:D968"/>
    <mergeCell ref="C969:D969"/>
    <mergeCell ref="C970:D970"/>
    <mergeCell ref="C971:D971"/>
    <mergeCell ref="C972:D972"/>
    <mergeCell ref="C960:D960"/>
    <mergeCell ref="C961:D961"/>
    <mergeCell ref="C964:D964"/>
    <mergeCell ref="C966:D966"/>
    <mergeCell ref="C962:D962"/>
    <mergeCell ref="C963:D963"/>
    <mergeCell ref="C948:D948"/>
    <mergeCell ref="C949:D949"/>
    <mergeCell ref="C951:D951"/>
    <mergeCell ref="C952:D952"/>
    <mergeCell ref="C958:D958"/>
    <mergeCell ref="C959:D959"/>
    <mergeCell ref="C953:D953"/>
    <mergeCell ref="C957:D957"/>
    <mergeCell ref="C938:D938"/>
    <mergeCell ref="C939:D939"/>
    <mergeCell ref="C940:D940"/>
    <mergeCell ref="C942:D942"/>
    <mergeCell ref="C943:D943"/>
    <mergeCell ref="C944:D944"/>
    <mergeCell ref="C945:D945"/>
    <mergeCell ref="C947:D947"/>
    <mergeCell ref="C931:D931"/>
    <mergeCell ref="C932:D932"/>
    <mergeCell ref="C933:D933"/>
    <mergeCell ref="C935:D935"/>
    <mergeCell ref="C936:D936"/>
    <mergeCell ref="C937:D937"/>
    <mergeCell ref="C924:D924"/>
    <mergeCell ref="C925:D925"/>
    <mergeCell ref="C926:D926"/>
    <mergeCell ref="C927:D927"/>
    <mergeCell ref="C928:D928"/>
    <mergeCell ref="C930:D930"/>
    <mergeCell ref="C917:D917"/>
    <mergeCell ref="C918:D918"/>
    <mergeCell ref="C919:D919"/>
    <mergeCell ref="C920:D920"/>
    <mergeCell ref="C921:D921"/>
    <mergeCell ref="C923:D923"/>
    <mergeCell ref="C911:D911"/>
    <mergeCell ref="C912:D912"/>
    <mergeCell ref="C913:D913"/>
    <mergeCell ref="C914:D914"/>
    <mergeCell ref="C915:D915"/>
    <mergeCell ref="C916:D916"/>
    <mergeCell ref="C910:D910"/>
    <mergeCell ref="C890:D890"/>
    <mergeCell ref="C892:D892"/>
    <mergeCell ref="C893:D893"/>
    <mergeCell ref="C897:D897"/>
    <mergeCell ref="C901:D901"/>
    <mergeCell ref="C902:D902"/>
    <mergeCell ref="C903:D903"/>
    <mergeCell ref="C904:D904"/>
    <mergeCell ref="C905:D905"/>
    <mergeCell ref="C883:D883"/>
    <mergeCell ref="C884:D884"/>
    <mergeCell ref="C886:D886"/>
    <mergeCell ref="C887:D887"/>
    <mergeCell ref="C889:D889"/>
    <mergeCell ref="C908:D908"/>
    <mergeCell ref="C906:D906"/>
    <mergeCell ref="C869:D869"/>
    <mergeCell ref="C870:D870"/>
    <mergeCell ref="C874:D874"/>
    <mergeCell ref="C875:D875"/>
    <mergeCell ref="C877:D877"/>
    <mergeCell ref="C881:D881"/>
    <mergeCell ref="C861:D861"/>
    <mergeCell ref="C878:D878"/>
    <mergeCell ref="C880:D880"/>
    <mergeCell ref="C862:D862"/>
    <mergeCell ref="C863:D863"/>
    <mergeCell ref="C864:D864"/>
    <mergeCell ref="C865:D865"/>
    <mergeCell ref="C866:D866"/>
    <mergeCell ref="C867:D867"/>
    <mergeCell ref="C868:D868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42:D842"/>
    <mergeCell ref="C843:D843"/>
    <mergeCell ref="C844:D844"/>
    <mergeCell ref="C845:D845"/>
    <mergeCell ref="C846:D846"/>
    <mergeCell ref="C847:D847"/>
    <mergeCell ref="C836:D836"/>
    <mergeCell ref="C837:D837"/>
    <mergeCell ref="C838:D838"/>
    <mergeCell ref="C839:D839"/>
    <mergeCell ref="C840:D840"/>
    <mergeCell ref="C841:D841"/>
    <mergeCell ref="C829:D829"/>
    <mergeCell ref="C830:D830"/>
    <mergeCell ref="C831:D831"/>
    <mergeCell ref="C833:D833"/>
    <mergeCell ref="C834:D834"/>
    <mergeCell ref="C835:D835"/>
    <mergeCell ref="C823:D823"/>
    <mergeCell ref="C824:D824"/>
    <mergeCell ref="C825:D825"/>
    <mergeCell ref="C826:D826"/>
    <mergeCell ref="C827:D827"/>
    <mergeCell ref="C828:D828"/>
    <mergeCell ref="C817:D817"/>
    <mergeCell ref="C818:D818"/>
    <mergeCell ref="C819:D819"/>
    <mergeCell ref="C820:D820"/>
    <mergeCell ref="C821:D821"/>
    <mergeCell ref="C822:D822"/>
    <mergeCell ref="C810:D810"/>
    <mergeCell ref="C811:D811"/>
    <mergeCell ref="C812:D812"/>
    <mergeCell ref="C813:D813"/>
    <mergeCell ref="C815:D815"/>
    <mergeCell ref="C816:D816"/>
    <mergeCell ref="C804:D804"/>
    <mergeCell ref="C805:D805"/>
    <mergeCell ref="C806:D806"/>
    <mergeCell ref="C807:D807"/>
    <mergeCell ref="C808:D808"/>
    <mergeCell ref="C809:D809"/>
    <mergeCell ref="C798:D798"/>
    <mergeCell ref="C799:D799"/>
    <mergeCell ref="C800:D800"/>
    <mergeCell ref="C801:D801"/>
    <mergeCell ref="C802:D802"/>
    <mergeCell ref="C803:D803"/>
    <mergeCell ref="C791:D791"/>
    <mergeCell ref="C792:D792"/>
    <mergeCell ref="C793:D793"/>
    <mergeCell ref="C794:D794"/>
    <mergeCell ref="C795:D795"/>
    <mergeCell ref="C797:D797"/>
    <mergeCell ref="C785:D785"/>
    <mergeCell ref="C786:D786"/>
    <mergeCell ref="C787:D787"/>
    <mergeCell ref="C788:D788"/>
    <mergeCell ref="C789:D789"/>
    <mergeCell ref="C790:D790"/>
    <mergeCell ref="C779:D779"/>
    <mergeCell ref="C780:D780"/>
    <mergeCell ref="C781:D781"/>
    <mergeCell ref="C782:D782"/>
    <mergeCell ref="C783:D783"/>
    <mergeCell ref="C784:D784"/>
    <mergeCell ref="C772:D772"/>
    <mergeCell ref="C773:D773"/>
    <mergeCell ref="C774:D774"/>
    <mergeCell ref="C775:D775"/>
    <mergeCell ref="C776:D776"/>
    <mergeCell ref="C777:D777"/>
    <mergeCell ref="C766:D766"/>
    <mergeCell ref="C767:D767"/>
    <mergeCell ref="C768:D768"/>
    <mergeCell ref="C769:D769"/>
    <mergeCell ref="C770:D770"/>
    <mergeCell ref="C771:D771"/>
    <mergeCell ref="C759:D759"/>
    <mergeCell ref="C760:D760"/>
    <mergeCell ref="C762:D762"/>
    <mergeCell ref="C763:D763"/>
    <mergeCell ref="C764:D764"/>
    <mergeCell ref="C765:D765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0:D740"/>
    <mergeCell ref="C741:D741"/>
    <mergeCell ref="C742:D742"/>
    <mergeCell ref="C744:D744"/>
    <mergeCell ref="C745:D745"/>
    <mergeCell ref="C746:D746"/>
    <mergeCell ref="C734:D734"/>
    <mergeCell ref="C735:D735"/>
    <mergeCell ref="C736:D736"/>
    <mergeCell ref="C737:D737"/>
    <mergeCell ref="C738:D738"/>
    <mergeCell ref="C739:D739"/>
    <mergeCell ref="C728:D728"/>
    <mergeCell ref="C729:D729"/>
    <mergeCell ref="C730:D730"/>
    <mergeCell ref="C731:D731"/>
    <mergeCell ref="C732:D732"/>
    <mergeCell ref="C733:D733"/>
    <mergeCell ref="C721:D721"/>
    <mergeCell ref="C722:D722"/>
    <mergeCell ref="C723:D723"/>
    <mergeCell ref="C724:D724"/>
    <mergeCell ref="C726:D726"/>
    <mergeCell ref="C727:D727"/>
    <mergeCell ref="C715:D715"/>
    <mergeCell ref="C716:D716"/>
    <mergeCell ref="C717:D717"/>
    <mergeCell ref="C718:D718"/>
    <mergeCell ref="C719:D719"/>
    <mergeCell ref="C720:D720"/>
    <mergeCell ref="C709:D709"/>
    <mergeCell ref="C710:D710"/>
    <mergeCell ref="C711:D711"/>
    <mergeCell ref="C712:D712"/>
    <mergeCell ref="C713:D713"/>
    <mergeCell ref="C714:D714"/>
    <mergeCell ref="C702:D702"/>
    <mergeCell ref="C703:D703"/>
    <mergeCell ref="C705:D705"/>
    <mergeCell ref="C706:D706"/>
    <mergeCell ref="C707:D707"/>
    <mergeCell ref="C708:D708"/>
    <mergeCell ref="C696:D696"/>
    <mergeCell ref="C697:D697"/>
    <mergeCell ref="C698:D698"/>
    <mergeCell ref="C699:D699"/>
    <mergeCell ref="C700:D700"/>
    <mergeCell ref="C701:D701"/>
    <mergeCell ref="C690:D690"/>
    <mergeCell ref="C691:D691"/>
    <mergeCell ref="C692:D692"/>
    <mergeCell ref="C693:D693"/>
    <mergeCell ref="C694:D694"/>
    <mergeCell ref="C695:D695"/>
    <mergeCell ref="C683:D683"/>
    <mergeCell ref="C685:D685"/>
    <mergeCell ref="C686:D686"/>
    <mergeCell ref="C687:D687"/>
    <mergeCell ref="C688:D688"/>
    <mergeCell ref="C689:D689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664:D664"/>
    <mergeCell ref="C666:D666"/>
    <mergeCell ref="C667:D667"/>
    <mergeCell ref="C668:D668"/>
    <mergeCell ref="C669:D669"/>
    <mergeCell ref="C670:D670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45:D645"/>
    <mergeCell ref="C646:D646"/>
    <mergeCell ref="C648:D648"/>
    <mergeCell ref="C649:D649"/>
    <mergeCell ref="C650:D650"/>
    <mergeCell ref="C651:D651"/>
    <mergeCell ref="C639:D639"/>
    <mergeCell ref="C640:D640"/>
    <mergeCell ref="C641:D641"/>
    <mergeCell ref="C642:D642"/>
    <mergeCell ref="C643:D643"/>
    <mergeCell ref="C644:D644"/>
    <mergeCell ref="C632:D632"/>
    <mergeCell ref="C634:D634"/>
    <mergeCell ref="C635:D635"/>
    <mergeCell ref="C636:D636"/>
    <mergeCell ref="C637:D637"/>
    <mergeCell ref="C638:D638"/>
    <mergeCell ref="C626:D626"/>
    <mergeCell ref="C627:D627"/>
    <mergeCell ref="C628:D628"/>
    <mergeCell ref="C629:D629"/>
    <mergeCell ref="C630:D630"/>
    <mergeCell ref="C631:D631"/>
    <mergeCell ref="C620:D620"/>
    <mergeCell ref="C621:D621"/>
    <mergeCell ref="C622:D622"/>
    <mergeCell ref="C623:D623"/>
    <mergeCell ref="C624:D624"/>
    <mergeCell ref="C625:D625"/>
    <mergeCell ref="C613:D613"/>
    <mergeCell ref="C614:D614"/>
    <mergeCell ref="C615:D615"/>
    <mergeCell ref="C616:D616"/>
    <mergeCell ref="C617:D617"/>
    <mergeCell ref="C618:D618"/>
    <mergeCell ref="C607:D607"/>
    <mergeCell ref="C608:D608"/>
    <mergeCell ref="C609:D609"/>
    <mergeCell ref="C610:D610"/>
    <mergeCell ref="C611:D611"/>
    <mergeCell ref="C612:D612"/>
    <mergeCell ref="C600:D600"/>
    <mergeCell ref="C601:D601"/>
    <mergeCell ref="C602:D602"/>
    <mergeCell ref="C603:D603"/>
    <mergeCell ref="C604:D604"/>
    <mergeCell ref="C606:D606"/>
    <mergeCell ref="C594:D594"/>
    <mergeCell ref="C595:D595"/>
    <mergeCell ref="C596:D596"/>
    <mergeCell ref="C597:D597"/>
    <mergeCell ref="C598:D598"/>
    <mergeCell ref="C599:D599"/>
    <mergeCell ref="C588:D588"/>
    <mergeCell ref="C589:D589"/>
    <mergeCell ref="C590:D590"/>
    <mergeCell ref="C591:D591"/>
    <mergeCell ref="C592:D592"/>
    <mergeCell ref="C593:D593"/>
    <mergeCell ref="C581:D581"/>
    <mergeCell ref="C582:D582"/>
    <mergeCell ref="C583:D583"/>
    <mergeCell ref="C584:D584"/>
    <mergeCell ref="C586:D586"/>
    <mergeCell ref="C587:D587"/>
    <mergeCell ref="C575:D575"/>
    <mergeCell ref="C576:D576"/>
    <mergeCell ref="C577:D577"/>
    <mergeCell ref="C578:D578"/>
    <mergeCell ref="C579:D579"/>
    <mergeCell ref="C580:D580"/>
    <mergeCell ref="C568:D568"/>
    <mergeCell ref="C570:D570"/>
    <mergeCell ref="C571:D571"/>
    <mergeCell ref="C572:D572"/>
    <mergeCell ref="C573:D573"/>
    <mergeCell ref="C574:D574"/>
    <mergeCell ref="C562:D562"/>
    <mergeCell ref="C563:D563"/>
    <mergeCell ref="C564:D564"/>
    <mergeCell ref="C565:D565"/>
    <mergeCell ref="C566:D566"/>
    <mergeCell ref="C567:D567"/>
    <mergeCell ref="C556:D556"/>
    <mergeCell ref="C557:D557"/>
    <mergeCell ref="C558:D558"/>
    <mergeCell ref="C559:D559"/>
    <mergeCell ref="C560:D560"/>
    <mergeCell ref="C561:D561"/>
    <mergeCell ref="C550:D550"/>
    <mergeCell ref="C551:D551"/>
    <mergeCell ref="C552:D552"/>
    <mergeCell ref="C553:D553"/>
    <mergeCell ref="C554:D554"/>
    <mergeCell ref="C555:D555"/>
    <mergeCell ref="C543:D543"/>
    <mergeCell ref="C544:D544"/>
    <mergeCell ref="C545:D545"/>
    <mergeCell ref="C546:D546"/>
    <mergeCell ref="C547:D547"/>
    <mergeCell ref="C548:D548"/>
    <mergeCell ref="C535:D535"/>
    <mergeCell ref="C538:D538"/>
    <mergeCell ref="C539:D539"/>
    <mergeCell ref="C540:D540"/>
    <mergeCell ref="C541:D541"/>
    <mergeCell ref="C542:D542"/>
    <mergeCell ref="C537:D537"/>
    <mergeCell ref="C514:D514"/>
    <mergeCell ref="C516:D516"/>
    <mergeCell ref="C518:D518"/>
    <mergeCell ref="C522:D522"/>
    <mergeCell ref="C523:D523"/>
    <mergeCell ref="C524:D524"/>
    <mergeCell ref="C525:D525"/>
    <mergeCell ref="C526:D526"/>
    <mergeCell ref="C530:D530"/>
    <mergeCell ref="C506:D506"/>
    <mergeCell ref="C508:D508"/>
    <mergeCell ref="C509:D509"/>
    <mergeCell ref="C510:D510"/>
    <mergeCell ref="C512:D512"/>
    <mergeCell ref="C536:D536"/>
    <mergeCell ref="C531:D531"/>
    <mergeCell ref="C532:D532"/>
    <mergeCell ref="C533:D533"/>
    <mergeCell ref="C534:D534"/>
    <mergeCell ref="C500:D500"/>
    <mergeCell ref="C501:D501"/>
    <mergeCell ref="C502:D502"/>
    <mergeCell ref="C503:D503"/>
    <mergeCell ref="C504:D504"/>
    <mergeCell ref="C505:D505"/>
    <mergeCell ref="C494:D494"/>
    <mergeCell ref="C495:D495"/>
    <mergeCell ref="C496:D496"/>
    <mergeCell ref="C497:D497"/>
    <mergeCell ref="C498:D498"/>
    <mergeCell ref="C499:D499"/>
    <mergeCell ref="C487:D487"/>
    <mergeCell ref="C488:D488"/>
    <mergeCell ref="C489:D489"/>
    <mergeCell ref="C491:D491"/>
    <mergeCell ref="C492:D492"/>
    <mergeCell ref="C493:D493"/>
    <mergeCell ref="C480:D480"/>
    <mergeCell ref="C482:D482"/>
    <mergeCell ref="C483:D483"/>
    <mergeCell ref="C484:D484"/>
    <mergeCell ref="C485:D485"/>
    <mergeCell ref="C486:D486"/>
    <mergeCell ref="C474:D474"/>
    <mergeCell ref="C475:D475"/>
    <mergeCell ref="C476:D476"/>
    <mergeCell ref="C477:D477"/>
    <mergeCell ref="C478:D478"/>
    <mergeCell ref="C479:D479"/>
    <mergeCell ref="C468:D468"/>
    <mergeCell ref="C469:D469"/>
    <mergeCell ref="C470:D470"/>
    <mergeCell ref="C471:D471"/>
    <mergeCell ref="C472:D472"/>
    <mergeCell ref="C473:D473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3:D413"/>
    <mergeCell ref="C414:D414"/>
    <mergeCell ref="C416:D416"/>
    <mergeCell ref="C417:D417"/>
    <mergeCell ref="C418:D418"/>
    <mergeCell ref="C419:D419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2:D322"/>
    <mergeCell ref="C323:D323"/>
    <mergeCell ref="C324:D324"/>
    <mergeCell ref="C325:D325"/>
    <mergeCell ref="C327:D327"/>
    <mergeCell ref="C328:D328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8:D278"/>
    <mergeCell ref="C280:D280"/>
    <mergeCell ref="C281:D281"/>
    <mergeCell ref="C282:D282"/>
    <mergeCell ref="C283:D283"/>
    <mergeCell ref="C284:D284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29:D229"/>
    <mergeCell ref="C230:D230"/>
    <mergeCell ref="C231:D231"/>
    <mergeCell ref="C232:D232"/>
    <mergeCell ref="C233:D233"/>
    <mergeCell ref="C234:D234"/>
    <mergeCell ref="C222:D222"/>
    <mergeCell ref="C223:D223"/>
    <mergeCell ref="C224:D224"/>
    <mergeCell ref="C225:D225"/>
    <mergeCell ref="C226:D226"/>
    <mergeCell ref="C228:D228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6:D196"/>
    <mergeCell ref="C197:D197"/>
    <mergeCell ref="C198:D198"/>
    <mergeCell ref="C199:D199"/>
    <mergeCell ref="C201:D201"/>
    <mergeCell ref="C202:D202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7:D177"/>
    <mergeCell ref="C178:D178"/>
    <mergeCell ref="C179:D179"/>
    <mergeCell ref="C180:D180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8:D158"/>
    <mergeCell ref="C159:D159"/>
    <mergeCell ref="C160:D160"/>
    <mergeCell ref="C161:D161"/>
    <mergeCell ref="C162:D162"/>
    <mergeCell ref="C164:D164"/>
    <mergeCell ref="C152:D152"/>
    <mergeCell ref="C153:D153"/>
    <mergeCell ref="C154:D154"/>
    <mergeCell ref="C155:D155"/>
    <mergeCell ref="C156:D156"/>
    <mergeCell ref="C157:D157"/>
    <mergeCell ref="C145:D145"/>
    <mergeCell ref="C146:D146"/>
    <mergeCell ref="C147:D147"/>
    <mergeCell ref="C148:D148"/>
    <mergeCell ref="C149:D149"/>
    <mergeCell ref="C150:D150"/>
    <mergeCell ref="C138:D138"/>
    <mergeCell ref="C139:D139"/>
    <mergeCell ref="C140:D140"/>
    <mergeCell ref="C141:D141"/>
    <mergeCell ref="C143:D143"/>
    <mergeCell ref="C144:D144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87:D87"/>
    <mergeCell ref="C88:D88"/>
    <mergeCell ref="C89:D89"/>
    <mergeCell ref="C91:D91"/>
    <mergeCell ref="C92:D92"/>
    <mergeCell ref="C95:D95"/>
    <mergeCell ref="C76:D76"/>
    <mergeCell ref="C93:D93"/>
    <mergeCell ref="C94:D94"/>
    <mergeCell ref="C77:D77"/>
    <mergeCell ref="C78:D78"/>
    <mergeCell ref="C79:D79"/>
    <mergeCell ref="C80:D80"/>
    <mergeCell ref="C81:D81"/>
    <mergeCell ref="C82:D82"/>
    <mergeCell ref="C83:D83"/>
    <mergeCell ref="C70:D70"/>
    <mergeCell ref="C71:D71"/>
    <mergeCell ref="C72:D72"/>
    <mergeCell ref="C73:D73"/>
    <mergeCell ref="C74:D74"/>
    <mergeCell ref="C75:D75"/>
    <mergeCell ref="C63:D63"/>
    <mergeCell ref="C65:D65"/>
    <mergeCell ref="C66:D66"/>
    <mergeCell ref="C67:D67"/>
    <mergeCell ref="C68:D68"/>
    <mergeCell ref="C69:D69"/>
    <mergeCell ref="C56:D56"/>
    <mergeCell ref="C57:D57"/>
    <mergeCell ref="C58:D58"/>
    <mergeCell ref="C59:D59"/>
    <mergeCell ref="C60:D60"/>
    <mergeCell ref="C61:D61"/>
    <mergeCell ref="C52:D52"/>
    <mergeCell ref="C53:D53"/>
    <mergeCell ref="C49:D49"/>
    <mergeCell ref="C50:D50"/>
    <mergeCell ref="C54:D54"/>
    <mergeCell ref="C55:D55"/>
    <mergeCell ref="C39:D39"/>
    <mergeCell ref="C43:D43"/>
    <mergeCell ref="C46:D46"/>
    <mergeCell ref="C47:D47"/>
    <mergeCell ref="C48:D48"/>
    <mergeCell ref="C51:D51"/>
    <mergeCell ref="C44:D44"/>
    <mergeCell ref="C45:D45"/>
    <mergeCell ref="C26:D26"/>
    <mergeCell ref="C28:D28"/>
    <mergeCell ref="C29:D29"/>
    <mergeCell ref="C31:D31"/>
    <mergeCell ref="C35:D35"/>
    <mergeCell ref="C36:D36"/>
    <mergeCell ref="C37:D37"/>
    <mergeCell ref="C38:D38"/>
    <mergeCell ref="C13:D13"/>
    <mergeCell ref="C18:D18"/>
    <mergeCell ref="C19:D19"/>
    <mergeCell ref="C20:D20"/>
    <mergeCell ref="C21:D21"/>
    <mergeCell ref="C22:D22"/>
    <mergeCell ref="C11:D11"/>
    <mergeCell ref="C12:D12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9">
      <selection activeCell="C9" sqref="C9:E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1153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98</v>
      </c>
      <c r="D2" s="93" t="s">
        <v>1124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75" customHeight="1">
      <c r="A5" s="105" t="s">
        <v>1123</v>
      </c>
      <c r="B5" s="106"/>
      <c r="C5" s="107" t="s">
        <v>1124</v>
      </c>
      <c r="D5" s="108"/>
      <c r="E5" s="106"/>
      <c r="F5" s="101" t="s">
        <v>36</v>
      </c>
      <c r="G5" s="102"/>
    </row>
    <row r="6" spans="1:15" ht="12.7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7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21"/>
      <c r="D8" s="321"/>
      <c r="E8" s="322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21"/>
      <c r="D9" s="321"/>
      <c r="E9" s="322"/>
      <c r="F9" s="101"/>
      <c r="G9" s="122"/>
      <c r="H9" s="123"/>
    </row>
    <row r="10" spans="1:8" ht="12.75">
      <c r="A10" s="117" t="s">
        <v>43</v>
      </c>
      <c r="B10" s="101"/>
      <c r="C10" s="321"/>
      <c r="D10" s="321"/>
      <c r="E10" s="321"/>
      <c r="F10" s="124"/>
      <c r="G10" s="125"/>
      <c r="H10" s="126"/>
    </row>
    <row r="11" spans="1:57" ht="13.5" customHeight="1">
      <c r="A11" s="117" t="s">
        <v>44</v>
      </c>
      <c r="B11" s="101"/>
      <c r="C11" s="321"/>
      <c r="D11" s="321"/>
      <c r="E11" s="321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3"/>
      <c r="D12" s="323"/>
      <c r="E12" s="323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'2 1 Rek'!E8</f>
        <v>0</v>
      </c>
      <c r="D15" s="145">
        <f>'2 1 Rek'!A16</f>
        <v>0</v>
      </c>
      <c r="E15" s="146"/>
      <c r="F15" s="147"/>
      <c r="G15" s="144">
        <f>'2 1 Rek'!I16</f>
        <v>0</v>
      </c>
    </row>
    <row r="16" spans="1:7" ht="15.75" customHeight="1">
      <c r="A16" s="142" t="s">
        <v>52</v>
      </c>
      <c r="B16" s="143" t="s">
        <v>53</v>
      </c>
      <c r="C16" s="144">
        <f>'2 1 Rek'!F8</f>
        <v>0</v>
      </c>
      <c r="D16" s="97"/>
      <c r="E16" s="148"/>
      <c r="F16" s="149"/>
      <c r="G16" s="144"/>
    </row>
    <row r="17" spans="1:7" ht="15.75" customHeight="1">
      <c r="A17" s="142" t="s">
        <v>54</v>
      </c>
      <c r="B17" s="143" t="s">
        <v>55</v>
      </c>
      <c r="C17" s="144">
        <f>'2 1 Rek'!H8</f>
        <v>0</v>
      </c>
      <c r="D17" s="97"/>
      <c r="E17" s="148"/>
      <c r="F17" s="149"/>
      <c r="G17" s="144"/>
    </row>
    <row r="18" spans="1:7" ht="15.75" customHeight="1">
      <c r="A18" s="150" t="s">
        <v>56</v>
      </c>
      <c r="B18" s="151" t="s">
        <v>57</v>
      </c>
      <c r="C18" s="144">
        <f>'2 1 Rek'!G8</f>
        <v>0</v>
      </c>
      <c r="D18" s="97"/>
      <c r="E18" s="148"/>
      <c r="F18" s="149"/>
      <c r="G18" s="144"/>
    </row>
    <row r="19" spans="1:7" ht="15.7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75" customHeight="1">
      <c r="A20" s="152"/>
      <c r="B20" s="143"/>
      <c r="C20" s="144"/>
      <c r="D20" s="97"/>
      <c r="E20" s="148"/>
      <c r="F20" s="149"/>
      <c r="G20" s="144"/>
    </row>
    <row r="21" spans="1:7" ht="15.75" customHeight="1">
      <c r="A21" s="152" t="s">
        <v>29</v>
      </c>
      <c r="B21" s="143"/>
      <c r="C21" s="144">
        <f>'2 1 Rek'!I8</f>
        <v>0</v>
      </c>
      <c r="D21" s="97"/>
      <c r="E21" s="148"/>
      <c r="F21" s="149"/>
      <c r="G21" s="144"/>
    </row>
    <row r="22" spans="1:7" ht="15.7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75" customHeight="1" thickBot="1">
      <c r="A23" s="324" t="s">
        <v>61</v>
      </c>
      <c r="B23" s="325"/>
      <c r="C23" s="154">
        <f>C22+G23</f>
        <v>0</v>
      </c>
      <c r="D23" s="155" t="s">
        <v>62</v>
      </c>
      <c r="E23" s="156"/>
      <c r="F23" s="157"/>
      <c r="G23" s="144">
        <f>'2 1 Rek'!H14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26">
        <f>C23-F32</f>
        <v>0</v>
      </c>
      <c r="G30" s="327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26">
        <f>ROUND(PRODUCT(F30,C31/100),0)</f>
        <v>0</v>
      </c>
      <c r="G31" s="327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26">
        <v>0</v>
      </c>
      <c r="G32" s="327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26">
        <f>ROUND(PRODUCT(F32,C33/100),0)</f>
        <v>0</v>
      </c>
      <c r="G33" s="327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28">
        <f>ROUND(SUM(F30:F33),0)</f>
        <v>0</v>
      </c>
      <c r="G34" s="32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0"/>
      <c r="C37" s="330"/>
      <c r="D37" s="330"/>
      <c r="E37" s="330"/>
      <c r="F37" s="330"/>
      <c r="G37" s="330"/>
      <c r="H37" s="1" t="s">
        <v>1</v>
      </c>
    </row>
    <row r="38" spans="1:8" ht="12.75" customHeight="1">
      <c r="A38" s="181"/>
      <c r="B38" s="330"/>
      <c r="C38" s="330"/>
      <c r="D38" s="330"/>
      <c r="E38" s="330"/>
      <c r="F38" s="330"/>
      <c r="G38" s="330"/>
      <c r="H38" s="1" t="s">
        <v>1</v>
      </c>
    </row>
    <row r="39" spans="1:8" ht="12.75">
      <c r="A39" s="181"/>
      <c r="B39" s="330"/>
      <c r="C39" s="330"/>
      <c r="D39" s="330"/>
      <c r="E39" s="330"/>
      <c r="F39" s="330"/>
      <c r="G39" s="330"/>
      <c r="H39" s="1" t="s">
        <v>1</v>
      </c>
    </row>
    <row r="40" spans="1:8" ht="12.75">
      <c r="A40" s="181"/>
      <c r="B40" s="330"/>
      <c r="C40" s="330"/>
      <c r="D40" s="330"/>
      <c r="E40" s="330"/>
      <c r="F40" s="330"/>
      <c r="G40" s="330"/>
      <c r="H40" s="1" t="s">
        <v>1</v>
      </c>
    </row>
    <row r="41" spans="1:8" ht="12.75">
      <c r="A41" s="181"/>
      <c r="B41" s="330"/>
      <c r="C41" s="330"/>
      <c r="D41" s="330"/>
      <c r="E41" s="330"/>
      <c r="F41" s="330"/>
      <c r="G41" s="330"/>
      <c r="H41" s="1" t="s">
        <v>1</v>
      </c>
    </row>
    <row r="42" spans="1:8" ht="12.75">
      <c r="A42" s="181"/>
      <c r="B42" s="330"/>
      <c r="C42" s="330"/>
      <c r="D42" s="330"/>
      <c r="E42" s="330"/>
      <c r="F42" s="330"/>
      <c r="G42" s="330"/>
      <c r="H42" s="1" t="s">
        <v>1</v>
      </c>
    </row>
    <row r="43" spans="1:8" ht="12.75">
      <c r="A43" s="181"/>
      <c r="B43" s="330"/>
      <c r="C43" s="330"/>
      <c r="D43" s="330"/>
      <c r="E43" s="330"/>
      <c r="F43" s="330"/>
      <c r="G43" s="330"/>
      <c r="H43" s="1" t="s">
        <v>1</v>
      </c>
    </row>
    <row r="44" spans="1:8" ht="12.75" customHeight="1">
      <c r="A44" s="181"/>
      <c r="B44" s="330"/>
      <c r="C44" s="330"/>
      <c r="D44" s="330"/>
      <c r="E44" s="330"/>
      <c r="F44" s="330"/>
      <c r="G44" s="330"/>
      <c r="H44" s="1" t="s">
        <v>1</v>
      </c>
    </row>
    <row r="45" spans="1:8" ht="12.75" customHeight="1">
      <c r="A45" s="181"/>
      <c r="B45" s="330"/>
      <c r="C45" s="330"/>
      <c r="D45" s="330"/>
      <c r="E45" s="330"/>
      <c r="F45" s="330"/>
      <c r="G45" s="330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2" t="s">
        <v>2</v>
      </c>
      <c r="B1" s="333"/>
      <c r="C1" s="182" t="s">
        <v>103</v>
      </c>
      <c r="D1" s="183"/>
      <c r="E1" s="184"/>
      <c r="F1" s="183"/>
      <c r="G1" s="185" t="s">
        <v>75</v>
      </c>
      <c r="H1" s="186" t="s">
        <v>98</v>
      </c>
      <c r="I1" s="187"/>
    </row>
    <row r="2" spans="1:9" ht="13.5" thickBot="1">
      <c r="A2" s="334" t="s">
        <v>76</v>
      </c>
      <c r="B2" s="335"/>
      <c r="C2" s="188" t="s">
        <v>1125</v>
      </c>
      <c r="D2" s="189"/>
      <c r="E2" s="190"/>
      <c r="F2" s="189"/>
      <c r="G2" s="336" t="s">
        <v>1124</v>
      </c>
      <c r="H2" s="337"/>
      <c r="I2" s="338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3.5" thickBot="1">
      <c r="A7" s="289" t="str">
        <f>'2 1 Pol'!B7</f>
        <v>01</v>
      </c>
      <c r="B7" s="62" t="str">
        <f>'2 1 Pol'!C7</f>
        <v>Vedlejší rozpočtové náklady</v>
      </c>
      <c r="D7" s="200"/>
      <c r="E7" s="290">
        <f>'2 1 Pol'!BA17</f>
        <v>0</v>
      </c>
      <c r="F7" s="291">
        <f>'2 1 Pol'!BB17</f>
        <v>0</v>
      </c>
      <c r="G7" s="291">
        <f>'2 1 Pol'!BC17</f>
        <v>0</v>
      </c>
      <c r="H7" s="291">
        <f>'2 1 Pol'!BD17</f>
        <v>0</v>
      </c>
      <c r="I7" s="292">
        <f>'2 1 Pol'!BE17</f>
        <v>0</v>
      </c>
    </row>
    <row r="8" spans="1:9" s="14" customFormat="1" ht="13.5" thickBot="1">
      <c r="A8" s="201"/>
      <c r="B8" s="202" t="s">
        <v>79</v>
      </c>
      <c r="C8" s="202"/>
      <c r="D8" s="203"/>
      <c r="E8" s="204">
        <f>SUM(E7:E7)</f>
        <v>0</v>
      </c>
      <c r="F8" s="205">
        <f>SUM(F7:F7)</f>
        <v>0</v>
      </c>
      <c r="G8" s="205">
        <f>SUM(G7:G7)</f>
        <v>0</v>
      </c>
      <c r="H8" s="205">
        <f>SUM(H7:H7)</f>
        <v>0</v>
      </c>
      <c r="I8" s="206">
        <f>SUM(I7:I7)</f>
        <v>0</v>
      </c>
    </row>
    <row r="9" spans="1:9" ht="12.75">
      <c r="A9" s="123"/>
      <c r="B9" s="123"/>
      <c r="C9" s="123"/>
      <c r="D9" s="123"/>
      <c r="E9" s="123"/>
      <c r="F9" s="123"/>
      <c r="G9" s="123"/>
      <c r="H9" s="123"/>
      <c r="I9" s="123"/>
    </row>
    <row r="10" spans="1:57" ht="19.5" customHeight="1" hidden="1">
      <c r="A10" s="192" t="s">
        <v>80</v>
      </c>
      <c r="B10" s="192"/>
      <c r="C10" s="192"/>
      <c r="D10" s="192"/>
      <c r="E10" s="192"/>
      <c r="F10" s="192"/>
      <c r="G10" s="207"/>
      <c r="H10" s="192"/>
      <c r="I10" s="192"/>
      <c r="BA10" s="129"/>
      <c r="BB10" s="129"/>
      <c r="BC10" s="129"/>
      <c r="BD10" s="129"/>
      <c r="BE10" s="129"/>
    </row>
    <row r="11" ht="13.5" hidden="1" thickBot="1"/>
    <row r="12" spans="1:9" ht="12.75" hidden="1">
      <c r="A12" s="158" t="s">
        <v>81</v>
      </c>
      <c r="B12" s="159"/>
      <c r="C12" s="159"/>
      <c r="D12" s="208"/>
      <c r="E12" s="209" t="s">
        <v>82</v>
      </c>
      <c r="F12" s="210" t="s">
        <v>12</v>
      </c>
      <c r="G12" s="211" t="s">
        <v>83</v>
      </c>
      <c r="H12" s="212"/>
      <c r="I12" s="213" t="s">
        <v>82</v>
      </c>
    </row>
    <row r="13" spans="1:53" ht="12.75" hidden="1">
      <c r="A13" s="152"/>
      <c r="B13" s="143"/>
      <c r="C13" s="143"/>
      <c r="D13" s="214"/>
      <c r="E13" s="215"/>
      <c r="F13" s="216"/>
      <c r="G13" s="217">
        <f>CHOOSE(BA13+1,E8+F8,E8+F8+H8,E8+F8+G8+H8,E8,F8,H8,G8,H8+G8,0)</f>
        <v>0</v>
      </c>
      <c r="H13" s="218"/>
      <c r="I13" s="219">
        <f>E13+F13*G13/100</f>
        <v>0</v>
      </c>
      <c r="BA13" s="1">
        <v>8</v>
      </c>
    </row>
    <row r="14" spans="1:9" ht="13.5" hidden="1" thickBot="1">
      <c r="A14" s="220"/>
      <c r="B14" s="221" t="s">
        <v>84</v>
      </c>
      <c r="C14" s="222"/>
      <c r="D14" s="223"/>
      <c r="E14" s="224"/>
      <c r="F14" s="225"/>
      <c r="G14" s="225"/>
      <c r="H14" s="339">
        <f>SUM(I13:I13)</f>
        <v>0</v>
      </c>
      <c r="I14" s="340"/>
    </row>
    <row r="15" ht="12.75" hidden="1"/>
    <row r="16" spans="2:9" ht="12.75" hidden="1">
      <c r="B16" s="14"/>
      <c r="F16" s="226"/>
      <c r="G16" s="227"/>
      <c r="H16" s="227"/>
      <c r="I16" s="46"/>
    </row>
    <row r="17" spans="6:9" ht="12.75"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0"/>
  <sheetViews>
    <sheetView showGridLines="0" showZeros="0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43" t="s">
        <v>1153</v>
      </c>
      <c r="B1" s="343"/>
      <c r="C1" s="343"/>
      <c r="D1" s="343"/>
      <c r="E1" s="343"/>
      <c r="F1" s="343"/>
      <c r="G1" s="343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32" t="s">
        <v>2</v>
      </c>
      <c r="B3" s="333"/>
      <c r="C3" s="182" t="s">
        <v>103</v>
      </c>
      <c r="D3" s="232"/>
      <c r="E3" s="233" t="s">
        <v>85</v>
      </c>
      <c r="F3" s="234" t="str">
        <f>'2 1 Rek'!H1</f>
        <v>1</v>
      </c>
      <c r="G3" s="235"/>
    </row>
    <row r="4" spans="1:7" ht="13.5" thickBot="1">
      <c r="A4" s="344" t="s">
        <v>76</v>
      </c>
      <c r="B4" s="335"/>
      <c r="C4" s="188" t="s">
        <v>1125</v>
      </c>
      <c r="D4" s="236"/>
      <c r="E4" s="345" t="str">
        <f>'2 1 Rek'!G2</f>
        <v>Vedlejší náklady</v>
      </c>
      <c r="F4" s="346"/>
      <c r="G4" s="347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1126</v>
      </c>
      <c r="C7" s="247" t="s">
        <v>1127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>
      <c r="A8" s="256">
        <v>1</v>
      </c>
      <c r="B8" s="257" t="s">
        <v>1126</v>
      </c>
      <c r="C8" s="258" t="s">
        <v>1129</v>
      </c>
      <c r="D8" s="259" t="s">
        <v>1130</v>
      </c>
      <c r="E8" s="260">
        <v>1</v>
      </c>
      <c r="F8" s="260"/>
      <c r="G8" s="261">
        <f aca="true" t="shared" si="0" ref="G8:G16">E8*F8</f>
        <v>0</v>
      </c>
      <c r="H8" s="262">
        <v>0</v>
      </c>
      <c r="I8" s="263">
        <f aca="true" t="shared" si="1" ref="I8:I16">E8*H8</f>
        <v>0</v>
      </c>
      <c r="J8" s="262">
        <v>0</v>
      </c>
      <c r="K8" s="263">
        <f aca="true" t="shared" si="2" ref="K8:K16"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 aca="true" t="shared" si="3" ref="BA8:BA16">IF(AZ8=1,G8,0)</f>
        <v>0</v>
      </c>
      <c r="BB8" s="228">
        <f aca="true" t="shared" si="4" ref="BB8:BB16">IF(AZ8=2,G8,0)</f>
        <v>0</v>
      </c>
      <c r="BC8" s="228">
        <f aca="true" t="shared" si="5" ref="BC8:BC16">IF(AZ8=3,G8,0)</f>
        <v>0</v>
      </c>
      <c r="BD8" s="228">
        <f aca="true" t="shared" si="6" ref="BD8:BD16">IF(AZ8=4,G8,0)</f>
        <v>0</v>
      </c>
      <c r="BE8" s="228">
        <f aca="true" t="shared" si="7" ref="BE8:BE16">IF(AZ8=5,G8,0)</f>
        <v>0</v>
      </c>
      <c r="CA8" s="255">
        <v>1</v>
      </c>
      <c r="CB8" s="255">
        <v>1</v>
      </c>
    </row>
    <row r="9" spans="1:80" ht="22.5">
      <c r="A9" s="256">
        <v>2</v>
      </c>
      <c r="B9" s="257" t="s">
        <v>1131</v>
      </c>
      <c r="C9" s="258" t="s">
        <v>1132</v>
      </c>
      <c r="D9" s="259" t="s">
        <v>1130</v>
      </c>
      <c r="E9" s="260">
        <v>1</v>
      </c>
      <c r="F9" s="260"/>
      <c r="G9" s="261">
        <f t="shared" si="0"/>
        <v>0</v>
      </c>
      <c r="H9" s="262">
        <v>0</v>
      </c>
      <c r="I9" s="263">
        <f t="shared" si="1"/>
        <v>0</v>
      </c>
      <c r="J9" s="262">
        <v>0</v>
      </c>
      <c r="K9" s="263">
        <f t="shared" si="2"/>
        <v>0</v>
      </c>
      <c r="O9" s="255">
        <v>2</v>
      </c>
      <c r="AA9" s="228">
        <v>1</v>
      </c>
      <c r="AB9" s="228">
        <v>1</v>
      </c>
      <c r="AC9" s="228">
        <v>1</v>
      </c>
      <c r="AZ9" s="228">
        <v>1</v>
      </c>
      <c r="BA9" s="228">
        <f t="shared" si="3"/>
        <v>0</v>
      </c>
      <c r="BB9" s="228">
        <f t="shared" si="4"/>
        <v>0</v>
      </c>
      <c r="BC9" s="228">
        <f t="shared" si="5"/>
        <v>0</v>
      </c>
      <c r="BD9" s="228">
        <f t="shared" si="6"/>
        <v>0</v>
      </c>
      <c r="BE9" s="228">
        <f t="shared" si="7"/>
        <v>0</v>
      </c>
      <c r="CA9" s="255">
        <v>1</v>
      </c>
      <c r="CB9" s="255">
        <v>1</v>
      </c>
    </row>
    <row r="10" spans="1:80" ht="22.5">
      <c r="A10" s="256">
        <v>3</v>
      </c>
      <c r="B10" s="257" t="s">
        <v>1133</v>
      </c>
      <c r="C10" s="258" t="s">
        <v>1134</v>
      </c>
      <c r="D10" s="259" t="s">
        <v>1130</v>
      </c>
      <c r="E10" s="260">
        <v>1</v>
      </c>
      <c r="F10" s="260"/>
      <c r="G10" s="261">
        <f t="shared" si="0"/>
        <v>0</v>
      </c>
      <c r="H10" s="262">
        <v>0</v>
      </c>
      <c r="I10" s="263">
        <f t="shared" si="1"/>
        <v>0</v>
      </c>
      <c r="J10" s="262">
        <v>0</v>
      </c>
      <c r="K10" s="263">
        <f t="shared" si="2"/>
        <v>0</v>
      </c>
      <c r="O10" s="255">
        <v>2</v>
      </c>
      <c r="AA10" s="228">
        <v>1</v>
      </c>
      <c r="AB10" s="228">
        <v>1</v>
      </c>
      <c r="AC10" s="228">
        <v>1</v>
      </c>
      <c r="AZ10" s="228">
        <v>1</v>
      </c>
      <c r="BA10" s="228">
        <f t="shared" si="3"/>
        <v>0</v>
      </c>
      <c r="BB10" s="228">
        <f t="shared" si="4"/>
        <v>0</v>
      </c>
      <c r="BC10" s="228">
        <f t="shared" si="5"/>
        <v>0</v>
      </c>
      <c r="BD10" s="228">
        <f t="shared" si="6"/>
        <v>0</v>
      </c>
      <c r="BE10" s="228">
        <f t="shared" si="7"/>
        <v>0</v>
      </c>
      <c r="CA10" s="255">
        <v>1</v>
      </c>
      <c r="CB10" s="255">
        <v>1</v>
      </c>
    </row>
    <row r="11" spans="1:80" ht="22.5">
      <c r="A11" s="256">
        <v>4</v>
      </c>
      <c r="B11" s="257" t="s">
        <v>1135</v>
      </c>
      <c r="C11" s="258" t="s">
        <v>1136</v>
      </c>
      <c r="D11" s="259" t="s">
        <v>1130</v>
      </c>
      <c r="E11" s="260">
        <v>1</v>
      </c>
      <c r="F11" s="260"/>
      <c r="G11" s="261">
        <f t="shared" si="0"/>
        <v>0</v>
      </c>
      <c r="H11" s="262">
        <v>0</v>
      </c>
      <c r="I11" s="263">
        <f t="shared" si="1"/>
        <v>0</v>
      </c>
      <c r="J11" s="262">
        <v>0</v>
      </c>
      <c r="K11" s="263">
        <f t="shared" si="2"/>
        <v>0</v>
      </c>
      <c r="O11" s="255">
        <v>2</v>
      </c>
      <c r="AA11" s="228">
        <v>1</v>
      </c>
      <c r="AB11" s="228">
        <v>1</v>
      </c>
      <c r="AC11" s="228">
        <v>1</v>
      </c>
      <c r="AZ11" s="228">
        <v>1</v>
      </c>
      <c r="BA11" s="228">
        <f t="shared" si="3"/>
        <v>0</v>
      </c>
      <c r="BB11" s="228">
        <f t="shared" si="4"/>
        <v>0</v>
      </c>
      <c r="BC11" s="228">
        <f t="shared" si="5"/>
        <v>0</v>
      </c>
      <c r="BD11" s="228">
        <f t="shared" si="6"/>
        <v>0</v>
      </c>
      <c r="BE11" s="228">
        <f t="shared" si="7"/>
        <v>0</v>
      </c>
      <c r="CA11" s="255">
        <v>1</v>
      </c>
      <c r="CB11" s="255">
        <v>1</v>
      </c>
    </row>
    <row r="12" spans="1:80" ht="22.5">
      <c r="A12" s="256">
        <v>5</v>
      </c>
      <c r="B12" s="257" t="s">
        <v>1137</v>
      </c>
      <c r="C12" s="258" t="s">
        <v>1138</v>
      </c>
      <c r="D12" s="259" t="s">
        <v>1130</v>
      </c>
      <c r="E12" s="260">
        <v>1</v>
      </c>
      <c r="F12" s="260"/>
      <c r="G12" s="261">
        <f t="shared" si="0"/>
        <v>0</v>
      </c>
      <c r="H12" s="262">
        <v>0</v>
      </c>
      <c r="I12" s="263">
        <f t="shared" si="1"/>
        <v>0</v>
      </c>
      <c r="J12" s="262">
        <v>0</v>
      </c>
      <c r="K12" s="263">
        <f t="shared" si="2"/>
        <v>0</v>
      </c>
      <c r="O12" s="255">
        <v>2</v>
      </c>
      <c r="AA12" s="228">
        <v>1</v>
      </c>
      <c r="AB12" s="228">
        <v>1</v>
      </c>
      <c r="AC12" s="228">
        <v>1</v>
      </c>
      <c r="AZ12" s="228">
        <v>1</v>
      </c>
      <c r="BA12" s="228">
        <f t="shared" si="3"/>
        <v>0</v>
      </c>
      <c r="BB12" s="228">
        <f t="shared" si="4"/>
        <v>0</v>
      </c>
      <c r="BC12" s="228">
        <f t="shared" si="5"/>
        <v>0</v>
      </c>
      <c r="BD12" s="228">
        <f t="shared" si="6"/>
        <v>0</v>
      </c>
      <c r="BE12" s="228">
        <f t="shared" si="7"/>
        <v>0</v>
      </c>
      <c r="CA12" s="255">
        <v>1</v>
      </c>
      <c r="CB12" s="255">
        <v>1</v>
      </c>
    </row>
    <row r="13" spans="1:80" ht="12.75">
      <c r="A13" s="256">
        <v>6</v>
      </c>
      <c r="B13" s="257" t="s">
        <v>1139</v>
      </c>
      <c r="C13" s="258" t="s">
        <v>1140</v>
      </c>
      <c r="D13" s="259" t="s">
        <v>1130</v>
      </c>
      <c r="E13" s="260">
        <v>1</v>
      </c>
      <c r="F13" s="260"/>
      <c r="G13" s="261">
        <f t="shared" si="0"/>
        <v>0</v>
      </c>
      <c r="H13" s="262">
        <v>0</v>
      </c>
      <c r="I13" s="263">
        <f t="shared" si="1"/>
        <v>0</v>
      </c>
      <c r="J13" s="262">
        <v>0</v>
      </c>
      <c r="K13" s="263">
        <f t="shared" si="2"/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 t="shared" si="3"/>
        <v>0</v>
      </c>
      <c r="BB13" s="228">
        <f t="shared" si="4"/>
        <v>0</v>
      </c>
      <c r="BC13" s="228">
        <f t="shared" si="5"/>
        <v>0</v>
      </c>
      <c r="BD13" s="228">
        <f t="shared" si="6"/>
        <v>0</v>
      </c>
      <c r="BE13" s="228">
        <f t="shared" si="7"/>
        <v>0</v>
      </c>
      <c r="CA13" s="255">
        <v>1</v>
      </c>
      <c r="CB13" s="255">
        <v>1</v>
      </c>
    </row>
    <row r="14" spans="1:80" ht="22.5">
      <c r="A14" s="256">
        <v>7</v>
      </c>
      <c r="B14" s="257" t="s">
        <v>1141</v>
      </c>
      <c r="C14" s="258" t="s">
        <v>1142</v>
      </c>
      <c r="D14" s="259" t="s">
        <v>1130</v>
      </c>
      <c r="E14" s="260">
        <v>1</v>
      </c>
      <c r="F14" s="260"/>
      <c r="G14" s="261">
        <f t="shared" si="0"/>
        <v>0</v>
      </c>
      <c r="H14" s="262">
        <v>0</v>
      </c>
      <c r="I14" s="263">
        <f t="shared" si="1"/>
        <v>0</v>
      </c>
      <c r="J14" s="262">
        <v>0</v>
      </c>
      <c r="K14" s="263">
        <f t="shared" si="2"/>
        <v>0</v>
      </c>
      <c r="O14" s="255">
        <v>2</v>
      </c>
      <c r="AA14" s="228">
        <v>1</v>
      </c>
      <c r="AB14" s="228">
        <v>1</v>
      </c>
      <c r="AC14" s="228">
        <v>1</v>
      </c>
      <c r="AZ14" s="228">
        <v>1</v>
      </c>
      <c r="BA14" s="228">
        <f t="shared" si="3"/>
        <v>0</v>
      </c>
      <c r="BB14" s="228">
        <f t="shared" si="4"/>
        <v>0</v>
      </c>
      <c r="BC14" s="228">
        <f t="shared" si="5"/>
        <v>0</v>
      </c>
      <c r="BD14" s="228">
        <f t="shared" si="6"/>
        <v>0</v>
      </c>
      <c r="BE14" s="228">
        <f t="shared" si="7"/>
        <v>0</v>
      </c>
      <c r="CA14" s="255">
        <v>1</v>
      </c>
      <c r="CB14" s="255">
        <v>1</v>
      </c>
    </row>
    <row r="15" spans="1:80" ht="22.5">
      <c r="A15" s="256">
        <v>8</v>
      </c>
      <c r="B15" s="257" t="s">
        <v>1143</v>
      </c>
      <c r="C15" s="258" t="s">
        <v>1144</v>
      </c>
      <c r="D15" s="259" t="s">
        <v>1130</v>
      </c>
      <c r="E15" s="260">
        <v>1</v>
      </c>
      <c r="F15" s="260"/>
      <c r="G15" s="261">
        <f t="shared" si="0"/>
        <v>0</v>
      </c>
      <c r="H15" s="262">
        <v>0</v>
      </c>
      <c r="I15" s="263">
        <f t="shared" si="1"/>
        <v>0</v>
      </c>
      <c r="J15" s="262">
        <v>0</v>
      </c>
      <c r="K15" s="263">
        <f t="shared" si="2"/>
        <v>0</v>
      </c>
      <c r="O15" s="255">
        <v>2</v>
      </c>
      <c r="AA15" s="228">
        <v>1</v>
      </c>
      <c r="AB15" s="228">
        <v>1</v>
      </c>
      <c r="AC15" s="228">
        <v>1</v>
      </c>
      <c r="AZ15" s="228">
        <v>1</v>
      </c>
      <c r="BA15" s="228">
        <f t="shared" si="3"/>
        <v>0</v>
      </c>
      <c r="BB15" s="228">
        <f t="shared" si="4"/>
        <v>0</v>
      </c>
      <c r="BC15" s="228">
        <f t="shared" si="5"/>
        <v>0</v>
      </c>
      <c r="BD15" s="228">
        <f t="shared" si="6"/>
        <v>0</v>
      </c>
      <c r="BE15" s="228">
        <f t="shared" si="7"/>
        <v>0</v>
      </c>
      <c r="CA15" s="255">
        <v>1</v>
      </c>
      <c r="CB15" s="255">
        <v>1</v>
      </c>
    </row>
    <row r="16" spans="1:80" ht="12.75">
      <c r="A16" s="256">
        <v>9</v>
      </c>
      <c r="B16" s="257" t="s">
        <v>1145</v>
      </c>
      <c r="C16" s="258" t="s">
        <v>1146</v>
      </c>
      <c r="D16" s="259" t="s">
        <v>1130</v>
      </c>
      <c r="E16" s="260">
        <v>1</v>
      </c>
      <c r="F16" s="260"/>
      <c r="G16" s="261">
        <f t="shared" si="0"/>
        <v>0</v>
      </c>
      <c r="H16" s="262">
        <v>0</v>
      </c>
      <c r="I16" s="263">
        <f t="shared" si="1"/>
        <v>0</v>
      </c>
      <c r="J16" s="262">
        <v>0</v>
      </c>
      <c r="K16" s="263">
        <f t="shared" si="2"/>
        <v>0</v>
      </c>
      <c r="O16" s="255">
        <v>2</v>
      </c>
      <c r="AA16" s="228">
        <v>1</v>
      </c>
      <c r="AB16" s="228">
        <v>1</v>
      </c>
      <c r="AC16" s="228">
        <v>1</v>
      </c>
      <c r="AZ16" s="228">
        <v>1</v>
      </c>
      <c r="BA16" s="228">
        <f t="shared" si="3"/>
        <v>0</v>
      </c>
      <c r="BB16" s="228">
        <f t="shared" si="4"/>
        <v>0</v>
      </c>
      <c r="BC16" s="228">
        <f t="shared" si="5"/>
        <v>0</v>
      </c>
      <c r="BD16" s="228">
        <f t="shared" si="6"/>
        <v>0</v>
      </c>
      <c r="BE16" s="228">
        <f t="shared" si="7"/>
        <v>0</v>
      </c>
      <c r="CA16" s="255">
        <v>1</v>
      </c>
      <c r="CB16" s="255">
        <v>1</v>
      </c>
    </row>
    <row r="17" spans="1:57" ht="12.75">
      <c r="A17" s="273"/>
      <c r="B17" s="274" t="s">
        <v>100</v>
      </c>
      <c r="C17" s="275" t="s">
        <v>1128</v>
      </c>
      <c r="D17" s="276"/>
      <c r="E17" s="277"/>
      <c r="F17" s="278"/>
      <c r="G17" s="279">
        <f>SUM(G7:G16)</f>
        <v>0</v>
      </c>
      <c r="H17" s="280"/>
      <c r="I17" s="281">
        <f>SUM(I7:I16)</f>
        <v>0</v>
      </c>
      <c r="J17" s="280"/>
      <c r="K17" s="281">
        <f>SUM(K7:K16)</f>
        <v>0</v>
      </c>
      <c r="O17" s="255">
        <v>4</v>
      </c>
      <c r="BA17" s="282">
        <f>SUM(BA7:BA16)</f>
        <v>0</v>
      </c>
      <c r="BB17" s="282">
        <f>SUM(BB7:BB16)</f>
        <v>0</v>
      </c>
      <c r="BC17" s="282">
        <f>SUM(BC7:BC16)</f>
        <v>0</v>
      </c>
      <c r="BD17" s="282">
        <f>SUM(BD7:BD16)</f>
        <v>0</v>
      </c>
      <c r="BE17" s="282">
        <f>SUM(BE7:BE16)</f>
        <v>0</v>
      </c>
    </row>
    <row r="18" ht="12.75">
      <c r="E18" s="228"/>
    </row>
    <row r="19" ht="12.75">
      <c r="E19" s="228"/>
    </row>
    <row r="20" ht="12.75">
      <c r="E20" s="228"/>
    </row>
    <row r="21" ht="12.75">
      <c r="E21" s="228"/>
    </row>
    <row r="22" ht="12.75">
      <c r="E22" s="228"/>
    </row>
    <row r="23" ht="12.75">
      <c r="E23" s="228"/>
    </row>
    <row r="24" ht="12.75">
      <c r="E24" s="228"/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spans="1:7" ht="12.75">
      <c r="A41" s="272"/>
      <c r="B41" s="272"/>
      <c r="C41" s="272"/>
      <c r="D41" s="272"/>
      <c r="E41" s="272"/>
      <c r="F41" s="272"/>
      <c r="G41" s="272"/>
    </row>
    <row r="42" spans="1:7" ht="12.75">
      <c r="A42" s="272"/>
      <c r="B42" s="272"/>
      <c r="C42" s="272"/>
      <c r="D42" s="272"/>
      <c r="E42" s="272"/>
      <c r="F42" s="272"/>
      <c r="G42" s="272"/>
    </row>
    <row r="43" spans="1:7" ht="12.75">
      <c r="A43" s="272"/>
      <c r="B43" s="272"/>
      <c r="C43" s="272"/>
      <c r="D43" s="272"/>
      <c r="E43" s="272"/>
      <c r="F43" s="272"/>
      <c r="G43" s="272"/>
    </row>
    <row r="44" spans="1:7" ht="12.75">
      <c r="A44" s="272"/>
      <c r="B44" s="272"/>
      <c r="C44" s="272"/>
      <c r="D44" s="272"/>
      <c r="E44" s="272"/>
      <c r="F44" s="272"/>
      <c r="G44" s="272"/>
    </row>
    <row r="45" ht="12.75">
      <c r="E45" s="228"/>
    </row>
    <row r="46" ht="12.75">
      <c r="E46" s="228"/>
    </row>
    <row r="47" ht="12.75">
      <c r="E47" s="228"/>
    </row>
    <row r="48" ht="12.75">
      <c r="E48" s="228"/>
    </row>
    <row r="49" ht="12.75">
      <c r="E49" s="228"/>
    </row>
    <row r="50" ht="12.75">
      <c r="E50" s="228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spans="1:2" ht="12.75">
      <c r="A76" s="283"/>
      <c r="B76" s="283"/>
    </row>
    <row r="77" spans="1:7" ht="12.75">
      <c r="A77" s="272"/>
      <c r="B77" s="272"/>
      <c r="C77" s="284"/>
      <c r="D77" s="284"/>
      <c r="E77" s="285"/>
      <c r="F77" s="284"/>
      <c r="G77" s="286"/>
    </row>
    <row r="78" spans="1:7" ht="12.75">
      <c r="A78" s="287"/>
      <c r="B78" s="287"/>
      <c r="C78" s="272"/>
      <c r="D78" s="272"/>
      <c r="E78" s="288"/>
      <c r="F78" s="272"/>
      <c r="G78" s="272"/>
    </row>
    <row r="79" spans="1:7" ht="12.75">
      <c r="A79" s="272"/>
      <c r="B79" s="272"/>
      <c r="C79" s="272"/>
      <c r="D79" s="272"/>
      <c r="E79" s="288"/>
      <c r="F79" s="272"/>
      <c r="G79" s="272"/>
    </row>
    <row r="80" spans="1:7" ht="12.75">
      <c r="A80" s="272"/>
      <c r="B80" s="272"/>
      <c r="C80" s="272"/>
      <c r="D80" s="272"/>
      <c r="E80" s="288"/>
      <c r="F80" s="272"/>
      <c r="G80" s="272"/>
    </row>
    <row r="81" spans="1:7" ht="12.75">
      <c r="A81" s="272"/>
      <c r="B81" s="272"/>
      <c r="C81" s="272"/>
      <c r="D81" s="272"/>
      <c r="E81" s="288"/>
      <c r="F81" s="272"/>
      <c r="G81" s="272"/>
    </row>
    <row r="82" spans="1:7" ht="12.75">
      <c r="A82" s="272"/>
      <c r="B82" s="272"/>
      <c r="C82" s="272"/>
      <c r="D82" s="272"/>
      <c r="E82" s="288"/>
      <c r="F82" s="272"/>
      <c r="G82" s="272"/>
    </row>
    <row r="83" spans="1:7" ht="12.75">
      <c r="A83" s="272"/>
      <c r="B83" s="272"/>
      <c r="C83" s="272"/>
      <c r="D83" s="272"/>
      <c r="E83" s="288"/>
      <c r="F83" s="272"/>
      <c r="G83" s="272"/>
    </row>
    <row r="84" spans="1:7" ht="12.75">
      <c r="A84" s="272"/>
      <c r="B84" s="272"/>
      <c r="C84" s="272"/>
      <c r="D84" s="272"/>
      <c r="E84" s="288"/>
      <c r="F84" s="272"/>
      <c r="G84" s="272"/>
    </row>
    <row r="85" spans="1:7" ht="12.75">
      <c r="A85" s="272"/>
      <c r="B85" s="272"/>
      <c r="C85" s="272"/>
      <c r="D85" s="272"/>
      <c r="E85" s="288"/>
      <c r="F85" s="272"/>
      <c r="G85" s="272"/>
    </row>
    <row r="86" spans="1:7" ht="12.75">
      <c r="A86" s="272"/>
      <c r="B86" s="272"/>
      <c r="C86" s="272"/>
      <c r="D86" s="272"/>
      <c r="E86" s="288"/>
      <c r="F86" s="272"/>
      <c r="G86" s="272"/>
    </row>
    <row r="87" spans="1:7" ht="12.75">
      <c r="A87" s="272"/>
      <c r="B87" s="272"/>
      <c r="C87" s="272"/>
      <c r="D87" s="272"/>
      <c r="E87" s="288"/>
      <c r="F87" s="272"/>
      <c r="G87" s="272"/>
    </row>
    <row r="88" spans="1:7" ht="12.75">
      <c r="A88" s="272"/>
      <c r="B88" s="272"/>
      <c r="C88" s="272"/>
      <c r="D88" s="272"/>
      <c r="E88" s="288"/>
      <c r="F88" s="272"/>
      <c r="G88" s="272"/>
    </row>
    <row r="89" spans="1:7" ht="12.75">
      <c r="A89" s="272"/>
      <c r="B89" s="272"/>
      <c r="C89" s="272"/>
      <c r="D89" s="272"/>
      <c r="E89" s="288"/>
      <c r="F89" s="272"/>
      <c r="G89" s="272"/>
    </row>
    <row r="90" spans="1:7" ht="12.75">
      <c r="A90" s="272"/>
      <c r="B90" s="272"/>
      <c r="C90" s="272"/>
      <c r="D90" s="272"/>
      <c r="E90" s="288"/>
      <c r="F90" s="272"/>
      <c r="G90" s="272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11" sqref="C11:E1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1153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98</v>
      </c>
      <c r="D2" s="93" t="s">
        <v>1148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75" customHeight="1">
      <c r="A5" s="105" t="s">
        <v>128</v>
      </c>
      <c r="B5" s="106"/>
      <c r="C5" s="107" t="s">
        <v>1148</v>
      </c>
      <c r="D5" s="108"/>
      <c r="E5" s="106"/>
      <c r="F5" s="101" t="s">
        <v>36</v>
      </c>
      <c r="G5" s="102"/>
    </row>
    <row r="6" spans="1:15" ht="12.7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7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21"/>
      <c r="D8" s="321"/>
      <c r="E8" s="322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21"/>
      <c r="D9" s="321"/>
      <c r="E9" s="322"/>
      <c r="F9" s="101"/>
      <c r="G9" s="122"/>
      <c r="H9" s="123"/>
    </row>
    <row r="10" spans="1:8" ht="12.75">
      <c r="A10" s="117" t="s">
        <v>43</v>
      </c>
      <c r="B10" s="101"/>
      <c r="C10" s="321"/>
      <c r="D10" s="321"/>
      <c r="E10" s="321"/>
      <c r="F10" s="124"/>
      <c r="G10" s="125"/>
      <c r="H10" s="126"/>
    </row>
    <row r="11" spans="1:57" ht="13.5" customHeight="1">
      <c r="A11" s="117" t="s">
        <v>44</v>
      </c>
      <c r="B11" s="101"/>
      <c r="C11" s="321" t="s">
        <v>1121</v>
      </c>
      <c r="D11" s="321"/>
      <c r="E11" s="321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3"/>
      <c r="D12" s="323"/>
      <c r="E12" s="323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'3 1 Rek'!E8</f>
        <v>0</v>
      </c>
      <c r="D15" s="145">
        <f>'3 1 Rek'!A16</f>
        <v>0</v>
      </c>
      <c r="E15" s="146"/>
      <c r="F15" s="147"/>
      <c r="G15" s="144">
        <f>'3 1 Rek'!I16</f>
        <v>0</v>
      </c>
    </row>
    <row r="16" spans="1:7" ht="15.75" customHeight="1">
      <c r="A16" s="142" t="s">
        <v>52</v>
      </c>
      <c r="B16" s="143" t="s">
        <v>53</v>
      </c>
      <c r="C16" s="144">
        <f>'3 1 Rek'!F8</f>
        <v>0</v>
      </c>
      <c r="D16" s="97"/>
      <c r="E16" s="148"/>
      <c r="F16" s="149"/>
      <c r="G16" s="144"/>
    </row>
    <row r="17" spans="1:7" ht="15.75" customHeight="1">
      <c r="A17" s="142" t="s">
        <v>54</v>
      </c>
      <c r="B17" s="143" t="s">
        <v>55</v>
      </c>
      <c r="C17" s="144">
        <f>'3 1 Rek'!H8</f>
        <v>0</v>
      </c>
      <c r="D17" s="97"/>
      <c r="E17" s="148"/>
      <c r="F17" s="149"/>
      <c r="G17" s="144"/>
    </row>
    <row r="18" spans="1:7" ht="15.75" customHeight="1">
      <c r="A18" s="150" t="s">
        <v>56</v>
      </c>
      <c r="B18" s="151" t="s">
        <v>57</v>
      </c>
      <c r="C18" s="144">
        <f>'3 1 Rek'!G8</f>
        <v>0</v>
      </c>
      <c r="D18" s="97"/>
      <c r="E18" s="148"/>
      <c r="F18" s="149"/>
      <c r="G18" s="144"/>
    </row>
    <row r="19" spans="1:7" ht="15.7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75" customHeight="1">
      <c r="A20" s="152"/>
      <c r="B20" s="143"/>
      <c r="C20" s="144"/>
      <c r="D20" s="97"/>
      <c r="E20" s="148"/>
      <c r="F20" s="149"/>
      <c r="G20" s="144"/>
    </row>
    <row r="21" spans="1:7" ht="15.75" customHeight="1">
      <c r="A21" s="152" t="s">
        <v>29</v>
      </c>
      <c r="B21" s="143"/>
      <c r="C21" s="144">
        <f>'3 1 Rek'!I8</f>
        <v>0</v>
      </c>
      <c r="D21" s="97"/>
      <c r="E21" s="148"/>
      <c r="F21" s="149"/>
      <c r="G21" s="144"/>
    </row>
    <row r="22" spans="1:7" ht="15.7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75" customHeight="1" thickBot="1">
      <c r="A23" s="324" t="s">
        <v>61</v>
      </c>
      <c r="B23" s="325"/>
      <c r="C23" s="154">
        <f>C22+G23</f>
        <v>0</v>
      </c>
      <c r="D23" s="155" t="s">
        <v>62</v>
      </c>
      <c r="E23" s="156"/>
      <c r="F23" s="157"/>
      <c r="G23" s="144">
        <f>'3 1 Rek'!H14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26">
        <f>C23-F32</f>
        <v>0</v>
      </c>
      <c r="G30" s="327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26">
        <f>ROUND(PRODUCT(F30,C31/100),0)</f>
        <v>0</v>
      </c>
      <c r="G31" s="327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26">
        <v>0</v>
      </c>
      <c r="G32" s="327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26">
        <f>ROUND(PRODUCT(F32,C33/100),0)</f>
        <v>0</v>
      </c>
      <c r="G33" s="327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28">
        <f>ROUND(SUM(F30:F33),0)</f>
        <v>0</v>
      </c>
      <c r="G34" s="32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0"/>
      <c r="C37" s="330"/>
      <c r="D37" s="330"/>
      <c r="E37" s="330"/>
      <c r="F37" s="330"/>
      <c r="G37" s="330"/>
      <c r="H37" s="1" t="s">
        <v>1</v>
      </c>
    </row>
    <row r="38" spans="1:8" ht="12.75" customHeight="1">
      <c r="A38" s="181"/>
      <c r="B38" s="330"/>
      <c r="C38" s="330"/>
      <c r="D38" s="330"/>
      <c r="E38" s="330"/>
      <c r="F38" s="330"/>
      <c r="G38" s="330"/>
      <c r="H38" s="1" t="s">
        <v>1</v>
      </c>
    </row>
    <row r="39" spans="1:8" ht="12.75">
      <c r="A39" s="181"/>
      <c r="B39" s="330"/>
      <c r="C39" s="330"/>
      <c r="D39" s="330"/>
      <c r="E39" s="330"/>
      <c r="F39" s="330"/>
      <c r="G39" s="330"/>
      <c r="H39" s="1" t="s">
        <v>1</v>
      </c>
    </row>
    <row r="40" spans="1:8" ht="12.75">
      <c r="A40" s="181"/>
      <c r="B40" s="330"/>
      <c r="C40" s="330"/>
      <c r="D40" s="330"/>
      <c r="E40" s="330"/>
      <c r="F40" s="330"/>
      <c r="G40" s="330"/>
      <c r="H40" s="1" t="s">
        <v>1</v>
      </c>
    </row>
    <row r="41" spans="1:8" ht="12.75">
      <c r="A41" s="181"/>
      <c r="B41" s="330"/>
      <c r="C41" s="330"/>
      <c r="D41" s="330"/>
      <c r="E41" s="330"/>
      <c r="F41" s="330"/>
      <c r="G41" s="330"/>
      <c r="H41" s="1" t="s">
        <v>1</v>
      </c>
    </row>
    <row r="42" spans="1:8" ht="12.75">
      <c r="A42" s="181"/>
      <c r="B42" s="330"/>
      <c r="C42" s="330"/>
      <c r="D42" s="330"/>
      <c r="E42" s="330"/>
      <c r="F42" s="330"/>
      <c r="G42" s="330"/>
      <c r="H42" s="1" t="s">
        <v>1</v>
      </c>
    </row>
    <row r="43" spans="1:8" ht="12.75">
      <c r="A43" s="181"/>
      <c r="B43" s="330"/>
      <c r="C43" s="330"/>
      <c r="D43" s="330"/>
      <c r="E43" s="330"/>
      <c r="F43" s="330"/>
      <c r="G43" s="330"/>
      <c r="H43" s="1" t="s">
        <v>1</v>
      </c>
    </row>
    <row r="44" spans="1:8" ht="12.75" customHeight="1">
      <c r="A44" s="181"/>
      <c r="B44" s="330"/>
      <c r="C44" s="330"/>
      <c r="D44" s="330"/>
      <c r="E44" s="330"/>
      <c r="F44" s="330"/>
      <c r="G44" s="330"/>
      <c r="H44" s="1" t="s">
        <v>1</v>
      </c>
    </row>
    <row r="45" spans="1:8" ht="12.75" customHeight="1">
      <c r="A45" s="181"/>
      <c r="B45" s="330"/>
      <c r="C45" s="330"/>
      <c r="D45" s="330"/>
      <c r="E45" s="330"/>
      <c r="F45" s="330"/>
      <c r="G45" s="330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2" t="s">
        <v>2</v>
      </c>
      <c r="B1" s="333"/>
      <c r="C1" s="182" t="s">
        <v>103</v>
      </c>
      <c r="D1" s="183"/>
      <c r="E1" s="184"/>
      <c r="F1" s="183"/>
      <c r="G1" s="185" t="s">
        <v>75</v>
      </c>
      <c r="H1" s="186" t="s">
        <v>98</v>
      </c>
      <c r="I1" s="187"/>
    </row>
    <row r="2" spans="1:9" ht="13.5" thickBot="1">
      <c r="A2" s="334" t="s">
        <v>76</v>
      </c>
      <c r="B2" s="335"/>
      <c r="C2" s="188" t="s">
        <v>1149</v>
      </c>
      <c r="D2" s="189"/>
      <c r="E2" s="190"/>
      <c r="F2" s="189"/>
      <c r="G2" s="336" t="s">
        <v>1148</v>
      </c>
      <c r="H2" s="337"/>
      <c r="I2" s="338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3.5" thickBot="1">
      <c r="A7" s="289" t="str">
        <f>'3 1 Pol'!B7</f>
        <v>01</v>
      </c>
      <c r="B7" s="62" t="str">
        <f>'3 1 Pol'!C7</f>
        <v>Vedlejší rozpočtové náklady</v>
      </c>
      <c r="D7" s="200"/>
      <c r="E7" s="290">
        <f>'3 1 Pol'!BA9</f>
        <v>0</v>
      </c>
      <c r="F7" s="291">
        <f>'3 1 Pol'!BB9</f>
        <v>0</v>
      </c>
      <c r="G7" s="291">
        <f>'3 1 Pol'!BC9</f>
        <v>0</v>
      </c>
      <c r="H7" s="291">
        <f>'3 1 Pol'!BD9</f>
        <v>0</v>
      </c>
      <c r="I7" s="292">
        <f>'3 1 Pol'!BE9</f>
        <v>0</v>
      </c>
    </row>
    <row r="8" spans="1:9" s="14" customFormat="1" ht="13.5" thickBot="1">
      <c r="A8" s="201"/>
      <c r="B8" s="202" t="s">
        <v>79</v>
      </c>
      <c r="C8" s="202"/>
      <c r="D8" s="203"/>
      <c r="E8" s="204">
        <f>SUM(E7:E7)</f>
        <v>0</v>
      </c>
      <c r="F8" s="205">
        <f>SUM(F7:F7)</f>
        <v>0</v>
      </c>
      <c r="G8" s="205">
        <f>SUM(G7:G7)</f>
        <v>0</v>
      </c>
      <c r="H8" s="205">
        <f>SUM(H7:H7)</f>
        <v>0</v>
      </c>
      <c r="I8" s="206">
        <f>SUM(I7:I7)</f>
        <v>0</v>
      </c>
    </row>
    <row r="9" spans="1:9" ht="12.75">
      <c r="A9" s="123"/>
      <c r="B9" s="123"/>
      <c r="C9" s="123"/>
      <c r="D9" s="123"/>
      <c r="E9" s="123"/>
      <c r="F9" s="123"/>
      <c r="G9" s="123"/>
      <c r="H9" s="123"/>
      <c r="I9" s="123"/>
    </row>
    <row r="10" spans="1:57" ht="19.5" customHeight="1" hidden="1">
      <c r="A10" s="192" t="s">
        <v>80</v>
      </c>
      <c r="B10" s="192"/>
      <c r="C10" s="192"/>
      <c r="D10" s="192"/>
      <c r="E10" s="192"/>
      <c r="F10" s="192"/>
      <c r="G10" s="207"/>
      <c r="H10" s="192"/>
      <c r="I10" s="192"/>
      <c r="BA10" s="129"/>
      <c r="BB10" s="129"/>
      <c r="BC10" s="129"/>
      <c r="BD10" s="129"/>
      <c r="BE10" s="129"/>
    </row>
    <row r="11" ht="13.5" hidden="1" thickBot="1"/>
    <row r="12" spans="1:9" ht="12.75" hidden="1">
      <c r="A12" s="158" t="s">
        <v>81</v>
      </c>
      <c r="B12" s="159"/>
      <c r="C12" s="159"/>
      <c r="D12" s="208"/>
      <c r="E12" s="209" t="s">
        <v>82</v>
      </c>
      <c r="F12" s="210" t="s">
        <v>12</v>
      </c>
      <c r="G12" s="211" t="s">
        <v>83</v>
      </c>
      <c r="H12" s="212"/>
      <c r="I12" s="213" t="s">
        <v>82</v>
      </c>
    </row>
    <row r="13" spans="1:53" ht="12.75" hidden="1">
      <c r="A13" s="152"/>
      <c r="B13" s="143"/>
      <c r="C13" s="143"/>
      <c r="D13" s="214"/>
      <c r="E13" s="215"/>
      <c r="F13" s="216"/>
      <c r="G13" s="217">
        <f>CHOOSE(BA13+1,E8+F8,E8+F8+H8,E8+F8+G8+H8,E8,F8,H8,G8,H8+G8,0)</f>
        <v>0</v>
      </c>
      <c r="H13" s="218"/>
      <c r="I13" s="219">
        <f>E13+F13*G13/100</f>
        <v>0</v>
      </c>
      <c r="BA13" s="1">
        <v>8</v>
      </c>
    </row>
    <row r="14" spans="1:9" ht="13.5" hidden="1" thickBot="1">
      <c r="A14" s="220"/>
      <c r="B14" s="221" t="s">
        <v>84</v>
      </c>
      <c r="C14" s="222"/>
      <c r="D14" s="223"/>
      <c r="E14" s="224"/>
      <c r="F14" s="225"/>
      <c r="G14" s="225"/>
      <c r="H14" s="339">
        <f>SUM(I13:I13)</f>
        <v>0</v>
      </c>
      <c r="I14" s="340"/>
    </row>
    <row r="16" spans="2:9" ht="12.75">
      <c r="B16" s="14"/>
      <c r="F16" s="226"/>
      <c r="G16" s="227"/>
      <c r="H16" s="227"/>
      <c r="I16" s="46"/>
    </row>
    <row r="17" spans="6:9" ht="12.75"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jana.bartovicova</cp:lastModifiedBy>
  <dcterms:created xsi:type="dcterms:W3CDTF">2013-07-23T05:37:47Z</dcterms:created>
  <dcterms:modified xsi:type="dcterms:W3CDTF">2013-07-23T10:45:45Z</dcterms:modified>
  <cp:category/>
  <cp:version/>
  <cp:contentType/>
  <cp:contentStatus/>
</cp:coreProperties>
</file>